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8800" windowHeight="11835" firstSheet="4" activeTab="4"/>
  </bookViews>
  <sheets>
    <sheet name="родной язык СССР" sheetId="1" r:id="rId1"/>
    <sheet name="образ политика СССР" sheetId="2" r:id="rId2"/>
    <sheet name="этнич состав СССР" sheetId="3" r:id="rId3"/>
    <sheet name="этнич состав РФ" sheetId="4" r:id="rId4"/>
    <sheet name="тер-адм деление СССР" sheetId="5" r:id="rId5"/>
    <sheet name="миграции" sheetId="6" r:id="rId6"/>
    <sheet name="культ политика СССР" sheetId="7" r:id="rId7"/>
    <sheet name="культ обр пол-ка РФ" sheetId="8" r:id="rId8"/>
    <sheet name="экономика РФ" sheetId="9" r:id="rId9"/>
    <sheet name="руководство СССР" sheetId="10" r:id="rId10"/>
    <sheet name="full sample USSR" sheetId="11" r:id="rId11"/>
    <sheet name="full sample RF" sheetId="12" r:id="rId12"/>
  </sheets>
  <definedNames/>
  <calcPr fullCalcOnLoad="1"/>
</workbook>
</file>

<file path=xl/sharedStrings.xml><?xml version="1.0" encoding="utf-8"?>
<sst xmlns="http://schemas.openxmlformats.org/spreadsheetml/2006/main" count="1049" uniqueCount="323">
  <si>
    <t>Adygeya</t>
  </si>
  <si>
    <t>KBR</t>
  </si>
  <si>
    <t>KChR</t>
  </si>
  <si>
    <t>Dagestan</t>
  </si>
  <si>
    <t>Ingushetiya</t>
  </si>
  <si>
    <t>N.Ossetia</t>
  </si>
  <si>
    <t>Tatarstan</t>
  </si>
  <si>
    <t>Bashkiria</t>
  </si>
  <si>
    <t>Khakassia</t>
  </si>
  <si>
    <t>Yakutia</t>
  </si>
  <si>
    <t>Karelia</t>
  </si>
  <si>
    <t>Komi</t>
  </si>
  <si>
    <t>Kalmykia</t>
  </si>
  <si>
    <t>Buryatia</t>
  </si>
  <si>
    <t>Respublika Altai</t>
  </si>
  <si>
    <t>Tyva</t>
  </si>
  <si>
    <t>Chuvashia</t>
  </si>
  <si>
    <t>Mordovia</t>
  </si>
  <si>
    <t>Marii El</t>
  </si>
  <si>
    <t>Udmurtia</t>
  </si>
  <si>
    <t>Chechnya</t>
  </si>
  <si>
    <t>Ukraine</t>
  </si>
  <si>
    <t>Belarus</t>
  </si>
  <si>
    <t>Moldova</t>
  </si>
  <si>
    <t>Latvia</t>
  </si>
  <si>
    <t>Lithuania</t>
  </si>
  <si>
    <t>Estonia</t>
  </si>
  <si>
    <t>Armenia</t>
  </si>
  <si>
    <t>Azerbaijan</t>
  </si>
  <si>
    <t>Georgia</t>
  </si>
  <si>
    <t>Kazakhstan</t>
  </si>
  <si>
    <t>Kyrgyzstan</t>
  </si>
  <si>
    <t>Uzbekistan</t>
  </si>
  <si>
    <t>Turkmenistan</t>
  </si>
  <si>
    <t>Tajikistan</t>
  </si>
  <si>
    <t>Abkhazia</t>
  </si>
  <si>
    <t>Nag.Karabagh AO</t>
  </si>
  <si>
    <t>Nakhichevan AO</t>
  </si>
  <si>
    <t>Nenetskii AO</t>
  </si>
  <si>
    <t>Komi-Permyatskii</t>
  </si>
  <si>
    <t>KhMAO</t>
  </si>
  <si>
    <t>YaNAO</t>
  </si>
  <si>
    <t>Taimyrskii AO</t>
  </si>
  <si>
    <t>Evenkiiskii AO</t>
  </si>
  <si>
    <t>Ust-Ordynskii AO</t>
  </si>
  <si>
    <t>Aginskii Buryats</t>
  </si>
  <si>
    <t>Evreyskaia AO</t>
  </si>
  <si>
    <t>Koryakskii AO</t>
  </si>
  <si>
    <t>Chukotskii AO</t>
  </si>
  <si>
    <t>region/ indicator</t>
  </si>
  <si>
    <t>1956-1970</t>
  </si>
  <si>
    <t>1925-40, студенты на 10 тыс. чел.</t>
  </si>
  <si>
    <t>1940-53, студенты на 10 тыс. чел.</t>
  </si>
  <si>
    <t>1953-56, студенты на 10 тыс. чел.</t>
  </si>
  <si>
    <t>1956-1970, студенты на 10 тыс. чел.</t>
  </si>
  <si>
    <t>1971-1985, студенты на 10 тыс. чел.</t>
  </si>
  <si>
    <t>1925-40, % студентов титульной национальности</t>
  </si>
  <si>
    <t>1940-1956, % студентов титульной национальности</t>
  </si>
  <si>
    <t>1956-70, % студентов титульной национальности</t>
  </si>
  <si>
    <t>1971-85, % студентов титульной национальности</t>
  </si>
  <si>
    <t xml:space="preserve">1925-40, % выпуск аспирантов, всего </t>
  </si>
  <si>
    <t xml:space="preserve">1940-56, % выпуск аспирантов, всего </t>
  </si>
  <si>
    <t xml:space="preserve">1956-1970, % выпуск аспирантов, всего </t>
  </si>
  <si>
    <t xml:space="preserve">1971-85, % выпуск аспирантов, всего </t>
  </si>
  <si>
    <t>титульная нация, 1959, %</t>
  </si>
  <si>
    <t>титульная нация, 1970, %</t>
  </si>
  <si>
    <t>титульная нация, 1979, %</t>
  </si>
  <si>
    <t>титульная нация, 1989, %</t>
  </si>
  <si>
    <t>титульная нация, 2002, %</t>
  </si>
  <si>
    <t>титульная нация, 2010, %</t>
  </si>
  <si>
    <t>1917-25</t>
  </si>
  <si>
    <t>1926-1939</t>
  </si>
  <si>
    <t>1940-1955</t>
  </si>
  <si>
    <t>1971-1985</t>
  </si>
  <si>
    <t>1992-1999</t>
  </si>
  <si>
    <t>2000-2010</t>
  </si>
  <si>
    <t>ВРП на душу населения, руб., 1995</t>
  </si>
  <si>
    <t>ВРП на душу населения, руб., 1998</t>
  </si>
  <si>
    <t>ВРП на душу населения, руб., 2001</t>
  </si>
  <si>
    <t>ВРП на душу населения, руб., 2012</t>
  </si>
  <si>
    <t>ВРП на душу населения, руб., 2013</t>
  </si>
  <si>
    <t>ВРП на душу населения, руб., 2014</t>
  </si>
  <si>
    <t xml:space="preserve">инвестиции в осн капитал, на душу населения, руб., 1995 </t>
  </si>
  <si>
    <t>инвестиции в осн капитал, на душу населения, руб., 1998</t>
  </si>
  <si>
    <t xml:space="preserve">инвестиции в осн капитал, на душу населения, руб., 2001 </t>
  </si>
  <si>
    <t>ВРП на душу населения, руб., 2005</t>
  </si>
  <si>
    <t>ВРП на душу населения, руб., 2008</t>
  </si>
  <si>
    <t>ВРП на душу населения, руб., 2010</t>
  </si>
  <si>
    <t xml:space="preserve">инвестиции в осн капитал, на душу населения, руб., 2005 </t>
  </si>
  <si>
    <t>инвестиции в осн капитал, на душу населения, руб., 2008</t>
  </si>
  <si>
    <t xml:space="preserve">инвестиции в осн капитал, на душу населения, руб., 2012 </t>
  </si>
  <si>
    <t>инвестиции в осн капитал, на душу населения, руб., 2013</t>
  </si>
  <si>
    <t>инвестиции в осн капитал, на душу населения, руб., 2014</t>
  </si>
  <si>
    <t xml:space="preserve">книготираж на родном яз., тыс. экз., 1925-1939 </t>
  </si>
  <si>
    <t>книготираж на родном яз., тыс. экз., 1940-1955</t>
  </si>
  <si>
    <t>книготираж на родном яз., тыс. экз., 1956-1970</t>
  </si>
  <si>
    <t>книготираж на родном яз., тыс. экз., 1971-85</t>
  </si>
  <si>
    <t>газеты и журналы на родном яз., млн. экз., 1925-1939</t>
  </si>
  <si>
    <t>газеты и журналы на родном яз., млн. экз., 1940-55</t>
  </si>
  <si>
    <t>газеты и журналы на родном яз., млн. экз., 1956-1970</t>
  </si>
  <si>
    <t>газеты и журналы на родном яз., млн. экз., 1971-85</t>
  </si>
  <si>
    <t>театры на родном яз., шт., 1925-1939</t>
  </si>
  <si>
    <t>театры на родном яз., шт., 1940-1955</t>
  </si>
  <si>
    <t>театры на родном яз., шт., 1956-1970</t>
  </si>
  <si>
    <t>театры на родном яз., шт., 1971-85</t>
  </si>
  <si>
    <t>посещений театров, на 1000 чел, 1925-39</t>
  </si>
  <si>
    <t>посещений театров, на 1000 чел, 1940-55</t>
  </si>
  <si>
    <t>посещений театров, на 1000 чел, 1956-70</t>
  </si>
  <si>
    <t>посещений театров, на 1000 чел, 1971-85</t>
  </si>
  <si>
    <t>посещений музеев на 1000 чел., 1925-1939</t>
  </si>
  <si>
    <t>посещений музеев на 1000 чел., 1940-55</t>
  </si>
  <si>
    <t>посещений музеев на 1000 чел., 1956-70</t>
  </si>
  <si>
    <t>посещений музеев на 1000 чел., 1971-85</t>
  </si>
  <si>
    <t>выдано книг на родном яз. в масс. библ., %, 1925-39</t>
  </si>
  <si>
    <t>выдано книг на родном яз. в масс. библ., %, 1940-55</t>
  </si>
  <si>
    <t>выдано книг на родном яз. в масс. библ., %, 1956-70</t>
  </si>
  <si>
    <t>выдано книг на родном яз. в масс. библ., %, 1971-85</t>
  </si>
  <si>
    <t>первые секретари обкома, титульной нации, %, 1925-1939</t>
  </si>
  <si>
    <t>первые секретари обкома, титульной нации, %, 1940-55</t>
  </si>
  <si>
    <t>первые секретари обкома, титульной нации, %, 1956-70</t>
  </si>
  <si>
    <t>первые секретари обкома, титульной нации, %, 1971-85</t>
  </si>
  <si>
    <t>первые секретари обкома, титульной нации, %, 1985-91</t>
  </si>
  <si>
    <t>1992, студенты на 10 тыс. чел.</t>
  </si>
  <si>
    <t>1995, студенты на 10 тыс. чел.</t>
  </si>
  <si>
    <t>1998, студенты на 10 тыс. чел.</t>
  </si>
  <si>
    <t>2001, студенты на 10 тыс. чел.</t>
  </si>
  <si>
    <t>2005, студенты на 10 тыс. чел.</t>
  </si>
  <si>
    <t>2008, % студентов титульной национальности</t>
  </si>
  <si>
    <t>2008, студенты на 10 тыс. чел.</t>
  </si>
  <si>
    <t>2010, студенты на 10 тыс. чел.</t>
  </si>
  <si>
    <t>2012, студенты на 10 тыс. чел.</t>
  </si>
  <si>
    <t>2013, студенты на 10 тыс. чел.</t>
  </si>
  <si>
    <t>2014, студенты на 10 тыс. чел.</t>
  </si>
  <si>
    <t>1992, % студентов титульной национальности</t>
  </si>
  <si>
    <t>1995, % студентов титульной национальности</t>
  </si>
  <si>
    <t>1998, % студентов титульной национальности</t>
  </si>
  <si>
    <t>2001, % студентов титульной национальности</t>
  </si>
  <si>
    <t>2005, % студентов титульной национальности</t>
  </si>
  <si>
    <t>2010, % студентов титульной национальности</t>
  </si>
  <si>
    <t>2012, % студентов титульной национальности</t>
  </si>
  <si>
    <t>2013, % студентов титульной национальности</t>
  </si>
  <si>
    <t>2014, % студентов титульной национальности</t>
  </si>
  <si>
    <t xml:space="preserve">1992, % выпуск аспирантов, всего </t>
  </si>
  <si>
    <t xml:space="preserve">1995, % выпуск аспирантов, всего </t>
  </si>
  <si>
    <t xml:space="preserve">1998, % выпуск аспирантов, всего </t>
  </si>
  <si>
    <t xml:space="preserve">2001, % выпуск аспирантов, всего </t>
  </si>
  <si>
    <t xml:space="preserve">2005, % выпуск аспирантов, всего </t>
  </si>
  <si>
    <t xml:space="preserve">2008, % выпуск аспирантов, всего </t>
  </si>
  <si>
    <t xml:space="preserve">2010, % выпуск аспирантов, всего </t>
  </si>
  <si>
    <t xml:space="preserve">2012, % выпуск аспирантов, всего </t>
  </si>
  <si>
    <t xml:space="preserve">2013, % выпуск аспирантов, всего </t>
  </si>
  <si>
    <t xml:space="preserve">2014, % выпуск аспирантов, всего </t>
  </si>
  <si>
    <t>1992, книготираж на родном яз., тыс. экз.</t>
  </si>
  <si>
    <t>1995, книготираж на родном яз., тыс. экз.</t>
  </si>
  <si>
    <t>1998, книготираж на родном яз., тыс. экз.</t>
  </si>
  <si>
    <t>2001, книготираж на родном яз., тыс. экз.</t>
  </si>
  <si>
    <t>2005, книготираж на родном яз., тыс. экз.</t>
  </si>
  <si>
    <t>2008, книготираж на родном яз., тыс. экз.</t>
  </si>
  <si>
    <t>2010, книготираж на родном яз., тыс. экз.</t>
  </si>
  <si>
    <t>2012, книготираж на родном яз., тыс. экз.</t>
  </si>
  <si>
    <t>2013, книготираж на родном яз., тыс. экз.</t>
  </si>
  <si>
    <t>2014, газеты и журналы на родном яз., млн. экз.</t>
  </si>
  <si>
    <t>адыгейцы</t>
  </si>
  <si>
    <t>кабардинцы + балкарцы</t>
  </si>
  <si>
    <t>карачаевцы и черкессы</t>
  </si>
  <si>
    <t>аварцы+даргинцы</t>
  </si>
  <si>
    <t>ингуши</t>
  </si>
  <si>
    <t>осетины</t>
  </si>
  <si>
    <t>татары</t>
  </si>
  <si>
    <t>башкиры</t>
  </si>
  <si>
    <t>хакасы</t>
  </si>
  <si>
    <t>якуты</t>
  </si>
  <si>
    <t>карелы</t>
  </si>
  <si>
    <t>коми</t>
  </si>
  <si>
    <t>калмыки</t>
  </si>
  <si>
    <t>буряты</t>
  </si>
  <si>
    <t>алтайцы</t>
  </si>
  <si>
    <t>тувинцы</t>
  </si>
  <si>
    <t>чуваши</t>
  </si>
  <si>
    <t>мордва (мокша + эрзя)</t>
  </si>
  <si>
    <t>марийцы</t>
  </si>
  <si>
    <t>удмурты</t>
  </si>
  <si>
    <t>чеченцы</t>
  </si>
  <si>
    <t>ненцы</t>
  </si>
  <si>
    <t>до 2005</t>
  </si>
  <si>
    <t>коми-пермяки</t>
  </si>
  <si>
    <t>ханты+манси</t>
  </si>
  <si>
    <t>до 2007</t>
  </si>
  <si>
    <t>таймырцы</t>
  </si>
  <si>
    <t>евенки</t>
  </si>
  <si>
    <t>до 2008</t>
  </si>
  <si>
    <t>евреи</t>
  </si>
  <si>
    <t>коряки</t>
  </si>
  <si>
    <t>чукчи</t>
  </si>
  <si>
    <t>титульная нация</t>
  </si>
  <si>
    <t>1986-1991</t>
  </si>
  <si>
    <t>2011-2014</t>
  </si>
  <si>
    <t>1925-40, научные работники на 10 тыс. чел.</t>
  </si>
  <si>
    <t>1940-56, научные работники на 10 тыс. чел.</t>
  </si>
  <si>
    <t>1956-70, научные работники на 10 тыс. чел.</t>
  </si>
  <si>
    <t>1971-85, научные работники на 10 тыс. чел.</t>
  </si>
  <si>
    <t xml:space="preserve">Год переписи </t>
  </si>
  <si>
    <t>1933/34</t>
  </si>
  <si>
    <t>1940/41</t>
  </si>
  <si>
    <t>1965/66</t>
  </si>
  <si>
    <t>1976/77</t>
  </si>
  <si>
    <t>1984/85</t>
  </si>
  <si>
    <t>титульная нация, до 1940, % *</t>
  </si>
  <si>
    <t>KchR</t>
  </si>
  <si>
    <t>Taymyrskii</t>
  </si>
  <si>
    <t>Ust-Ordynskii</t>
  </si>
  <si>
    <t>*по переписи 1939 г.</t>
  </si>
  <si>
    <t>указаны ненцы</t>
  </si>
  <si>
    <t>указаны карачаевцы</t>
  </si>
  <si>
    <t>указаны буряты</t>
  </si>
  <si>
    <t>указаны авары</t>
  </si>
  <si>
    <t>указаны ингуши в составе Чечено-Ингушской АССР</t>
  </si>
  <si>
    <t>указаны чеченцы в составе Чечено-Ингушской АССР</t>
  </si>
  <si>
    <t>инвестиции в осн капитал, на душу населения, руб., 2010</t>
  </si>
  <si>
    <t>...</t>
  </si>
  <si>
    <t>\</t>
  </si>
  <si>
    <t>_</t>
  </si>
  <si>
    <t>Chechnya+Ingushetia</t>
  </si>
  <si>
    <t>-</t>
  </si>
  <si>
    <t>посещений музеев на 1000 чел., 1995</t>
  </si>
  <si>
    <t>посещений музеев на 1000 чел., 2001</t>
  </si>
  <si>
    <t>посещений музеев на 1000 чел., 2005</t>
  </si>
  <si>
    <t>посещений музеев на 1000 чел., 2008</t>
  </si>
  <si>
    <t>число посещений театров на 1000 чел., 1995</t>
  </si>
  <si>
    <t>число посещений театров на 1000 чел., 2001</t>
  </si>
  <si>
    <t>число посещений театров на 1000 чел., 2005</t>
  </si>
  <si>
    <t>число посещений театров на 1000 чел., 2008</t>
  </si>
  <si>
    <t>Net Migration 1939(in thousands)</t>
  </si>
  <si>
    <t>Net Migration 1940(in thousands)</t>
  </si>
  <si>
    <t>Net Migration 1946(in thousands)</t>
  </si>
  <si>
    <t>Net Migration 1947(in thousands)</t>
  </si>
  <si>
    <t>Net Migration 1948(in thousands)</t>
  </si>
  <si>
    <t>Net Migration 1949(in thousands)</t>
  </si>
  <si>
    <t>Net Migration 1950(in thousands)</t>
  </si>
  <si>
    <t>Net Migration 1951(in thousands)</t>
  </si>
  <si>
    <t>Net Migration 1952(in thousands)</t>
  </si>
  <si>
    <t>Net Migration 1953(in thousands)</t>
  </si>
  <si>
    <t>Net Migration 1954(in thousands)</t>
  </si>
  <si>
    <t>Net Migration 1955(in thousands)</t>
  </si>
  <si>
    <t>Net Migration 1956(in thousands)</t>
  </si>
  <si>
    <t>Net Migration 1957(in thousands)</t>
  </si>
  <si>
    <t>Net Migration 1958(in thousands)</t>
  </si>
  <si>
    <t>Net Migration 1959(in thousands)</t>
  </si>
  <si>
    <t>Net Migration 1960(in thousands)</t>
  </si>
  <si>
    <t>Net Migration 1961(in thousands)</t>
  </si>
  <si>
    <t>Net Migration 1962(in thousands)</t>
  </si>
  <si>
    <t>Net Migration 1963(in thousands)</t>
  </si>
  <si>
    <t>Net Migration 1964(in thousands)</t>
  </si>
  <si>
    <t>Net Migration 1960-1969 (in thousands)</t>
  </si>
  <si>
    <t>Net Migration 1970-1979(in thousands)</t>
  </si>
  <si>
    <t>Net Migration 1980-1989(in thousands)</t>
  </si>
  <si>
    <t>926.4</t>
  </si>
  <si>
    <t>Титульный язык 1959 б %</t>
  </si>
  <si>
    <t>Титульный язык 1970, %</t>
  </si>
  <si>
    <t>Титульный язык 1979, %</t>
  </si>
  <si>
    <t>Титульный язык 1989, %</t>
  </si>
  <si>
    <t>КОДИРОВКА: 0 - нет отдельной республики; 0.25 - район в неэтническом регионе; 0.5 - автономный округ или область; 0.75 - АССР; 1 - ССР, 1.1 - независимое гос-во</t>
  </si>
  <si>
    <t>formal status 1926-1939</t>
  </si>
  <si>
    <t>formal status 1940-1955</t>
  </si>
  <si>
    <t>formal status 1956-1970</t>
  </si>
  <si>
    <t>formal status 1971-1985</t>
  </si>
  <si>
    <t>formal status 1986-1991</t>
  </si>
  <si>
    <t>formal status 1992-1999</t>
  </si>
  <si>
    <r>
      <rPr>
        <b/>
        <sz val="10"/>
        <rFont val="Arial"/>
        <family val="2"/>
      </rPr>
      <t xml:space="preserve">formal status </t>
    </r>
    <r>
      <rPr>
        <b/>
        <sz val="10"/>
        <rFont val="Arial"/>
        <family val="2"/>
      </rPr>
      <t>2000-2010</t>
    </r>
  </si>
  <si>
    <r>
      <rPr>
        <b/>
        <sz val="10"/>
        <rFont val="Arial"/>
        <family val="2"/>
      </rPr>
      <t xml:space="preserve">formal status </t>
    </r>
    <r>
      <rPr>
        <b/>
        <sz val="10"/>
        <rFont val="Arial"/>
        <family val="2"/>
      </rPr>
      <t>2011-2014</t>
    </r>
  </si>
  <si>
    <t xml:space="preserve">титульная нация, до 1940, % </t>
  </si>
  <si>
    <t>formal status 1917-25</t>
  </si>
  <si>
    <t>газеты и журналы на родном яз., млн. экз., 1986-1991</t>
  </si>
  <si>
    <t>посещений театров, на 1000 чел, 1986-1991</t>
  </si>
  <si>
    <t>посещений музеев на 1000 чел., 1986-1991</t>
  </si>
  <si>
    <t>выдано книг на родном яз. в масс. библ., %, 1986-1991</t>
  </si>
  <si>
    <t>Net Migration 1964 (in thousands)</t>
  </si>
  <si>
    <t>Net Migration 1960-69 (in thousands)</t>
  </si>
  <si>
    <t>Net Migration 1970-79 (in thousands)</t>
  </si>
  <si>
    <t>Net Migration 1980-89 (in thousands)</t>
  </si>
  <si>
    <t>КОДИРОВКА: 1 - все первые секретари титульной нации; 0,75 - не менее 75% первых секретарей принадлежат к титульной нации; 0,5 - не менее 50%; 0,25 - хотя бы 1 первый секретарь принадлежит к титульной нации; 0 - ни одного.</t>
  </si>
  <si>
    <t>Год данных</t>
  </si>
  <si>
    <t>Титульный язык 1959, %</t>
  </si>
  <si>
    <t>2011, студенты на 10 тыс. чел.</t>
  </si>
  <si>
    <t xml:space="preserve">1992, % выпуск аспирантов с защитой диссертации, всего </t>
  </si>
  <si>
    <t xml:space="preserve">1998, % выпуск аспирантов с защитой диссертации, всего </t>
  </si>
  <si>
    <t xml:space="preserve">2001, % выпуск аспирантов с защитой диссертации, всего </t>
  </si>
  <si>
    <t xml:space="preserve">1995, % выпуск аспирантов с защитой диссертации, всего </t>
  </si>
  <si>
    <t xml:space="preserve">2000, % выпуск аспирантов с защитой диссертации, всего </t>
  </si>
  <si>
    <t xml:space="preserve">2009, % выпуск аспирантов с защитой диссертации, всего </t>
  </si>
  <si>
    <t xml:space="preserve">2005, % выпуск аспирантов с защитой диссертации, всего </t>
  </si>
  <si>
    <t xml:space="preserve">2008, % выпуск аспирантов с защитой диссертации, всего </t>
  </si>
  <si>
    <t xml:space="preserve">2010, % выпуск аспирантов с защитой диссертации, всего </t>
  </si>
  <si>
    <t xml:space="preserve">2011, % выпуск аспирантов с защитой диссертации, всего </t>
  </si>
  <si>
    <t xml:space="preserve">2012, % выпуск аспирантов с защитой диссертации, всего </t>
  </si>
  <si>
    <t xml:space="preserve">2013, % выпуск аспирантов с защитой диссертации, всего </t>
  </si>
  <si>
    <t xml:space="preserve">2000, % выпуск аспирантов, всего </t>
  </si>
  <si>
    <t xml:space="preserve">2009, % выпуск аспирантов, всего </t>
  </si>
  <si>
    <t xml:space="preserve">2011, % выпуск аспирантов, всего </t>
  </si>
  <si>
    <t>посещений музеев на 1000 чел., 2010</t>
  </si>
  <si>
    <t>посещений музеев на 1000 чел., 2011</t>
  </si>
  <si>
    <t>посещений музеев на 1000 чел., 2012</t>
  </si>
  <si>
    <t>посещений музеев на 1000 чел., 2013</t>
  </si>
  <si>
    <t>число посещений театров на 1000 чел., 2010</t>
  </si>
  <si>
    <t>число посещений театров на 1000 чел., 2011</t>
  </si>
  <si>
    <t>число посещений театров на 1000 чел., 2012</t>
  </si>
  <si>
    <t>число посещений театров на 1000 чел., 2013</t>
  </si>
  <si>
    <t>…</t>
  </si>
  <si>
    <t>население, тыс. чел. 1995</t>
  </si>
  <si>
    <t>население, тыс. чел. 2005</t>
  </si>
  <si>
    <t>население, тыс. чел. 2012</t>
  </si>
  <si>
    <t>Изменения</t>
  </si>
  <si>
    <t>2012, газеты и журналы на родном яз., тыс. экз.</t>
  </si>
  <si>
    <t>2013, газеты и журналы на родном яз., тыс. экз.</t>
  </si>
  <si>
    <t>2010, газеты и журналы на родном яз., тыс. экз.</t>
  </si>
  <si>
    <t>2008, газеты и журналы на родном яз.,тыс. экз.</t>
  </si>
  <si>
    <t>1990, газеты и журналы на родном яз., тыс. экз.</t>
  </si>
  <si>
    <t>1995, газеты и журналы на родном яз.,тыс. экз.</t>
  </si>
  <si>
    <t>2000, газеты и журналы на родном яз.,тыс. экз.</t>
  </si>
  <si>
    <t>2005, газеты и журналы на родном яз., тыс. экз.</t>
  </si>
  <si>
    <t>2006, газеты и журналы на родном яз., тыс. экз.</t>
  </si>
  <si>
    <t>2007, газеты и журналы на родном яз., тыс. экз.</t>
  </si>
  <si>
    <t>1998, газеты и журналы на родном яз., тыс. экз.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</si>
</sst>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_-* #,##0.000\ _₽_-;\-* #,##0.0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Cyr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1A1A1A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252525"/>
      <name val="Arial"/>
      <family val="2"/>
    </font>
    <font>
      <sz val="11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 vertical="top" shrinkToFit="1"/>
    </xf>
    <xf numFmtId="0" fontId="2" fillId="33" borderId="10" xfId="0" applyFont="1" applyFill="1" applyBorder="1" applyAlignment="1">
      <alignment horizontal="justify" vertical="top" shrinkToFit="1"/>
    </xf>
    <xf numFmtId="0" fontId="3" fillId="0" borderId="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2" fillId="35" borderId="11" xfId="0" applyFont="1" applyFill="1" applyBorder="1" applyAlignment="1">
      <alignment horizontal="justify" vertical="top" shrinkToFit="1"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3" borderId="0" xfId="0" applyFont="1" applyFill="1" applyAlignment="1">
      <alignment/>
    </xf>
    <xf numFmtId="2" fontId="0" fillId="0" borderId="0" xfId="0" applyNumberFormat="1" applyFont="1" applyAlignment="1">
      <alignment wrapText="1"/>
    </xf>
    <xf numFmtId="2" fontId="0" fillId="44" borderId="0" xfId="0" applyNumberFormat="1" applyFill="1" applyAlignment="1">
      <alignment/>
    </xf>
    <xf numFmtId="2" fontId="0" fillId="44" borderId="0" xfId="0" applyNumberFormat="1" applyFont="1" applyFill="1" applyAlignment="1">
      <alignment wrapText="1"/>
    </xf>
    <xf numFmtId="2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6" fillId="0" borderId="0" xfId="0" applyNumberFormat="1" applyFont="1" applyAlignment="1">
      <alignment/>
    </xf>
    <xf numFmtId="0" fontId="0" fillId="45" borderId="0" xfId="0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top" wrapText="1"/>
    </xf>
    <xf numFmtId="0" fontId="6" fillId="0" borderId="0" xfId="53" applyFont="1" applyBorder="1" applyAlignment="1">
      <alignment horizontal="right" wrapText="1"/>
      <protection/>
    </xf>
    <xf numFmtId="4" fontId="1" fillId="0" borderId="0" xfId="0" applyNumberFormat="1" applyFont="1" applyBorder="1" applyAlignment="1">
      <alignment/>
    </xf>
    <xf numFmtId="0" fontId="6" fillId="0" borderId="0" xfId="53" applyFont="1" applyBorder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0" fontId="50" fillId="46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50" fillId="47" borderId="0" xfId="0" applyFont="1" applyFill="1" applyBorder="1" applyAlignment="1">
      <alignment/>
    </xf>
    <xf numFmtId="2" fontId="0" fillId="44" borderId="0" xfId="0" applyNumberFormat="1" applyFill="1" applyBorder="1" applyAlignment="1">
      <alignment/>
    </xf>
    <xf numFmtId="2" fontId="0" fillId="44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justify" vertical="top" shrinkToFit="1"/>
    </xf>
    <xf numFmtId="0" fontId="2" fillId="48" borderId="0" xfId="0" applyFont="1" applyFill="1" applyBorder="1" applyAlignment="1">
      <alignment horizontal="justify" vertical="top" shrinkToFit="1"/>
    </xf>
    <xf numFmtId="0" fontId="2" fillId="44" borderId="0" xfId="0" applyFont="1" applyFill="1" applyBorder="1" applyAlignment="1">
      <alignment horizontal="justify" vertical="top" shrinkToFit="1"/>
    </xf>
    <xf numFmtId="0" fontId="39" fillId="45" borderId="0" xfId="0" applyFont="1" applyFill="1" applyAlignment="1">
      <alignment/>
    </xf>
    <xf numFmtId="0" fontId="2" fillId="33" borderId="0" xfId="0" applyFont="1" applyFill="1" applyBorder="1" applyAlignment="1">
      <alignment horizontal="justify" vertical="top" shrinkToFit="1"/>
    </xf>
    <xf numFmtId="0" fontId="2" fillId="33" borderId="0" xfId="0" applyFont="1" applyFill="1" applyBorder="1" applyAlignment="1">
      <alignment horizontal="justify" vertical="top" shrinkToFit="1"/>
    </xf>
    <xf numFmtId="0" fontId="8" fillId="33" borderId="0" xfId="0" applyFont="1" applyFill="1" applyBorder="1" applyAlignment="1">
      <alignment horizontal="justify" vertical="top" shrinkToFit="1"/>
    </xf>
    <xf numFmtId="0" fontId="0" fillId="45" borderId="0" xfId="0" applyFill="1" applyBorder="1" applyAlignment="1">
      <alignment/>
    </xf>
    <xf numFmtId="0" fontId="50" fillId="45" borderId="0" xfId="0" applyFont="1" applyFill="1" applyBorder="1" applyAlignment="1">
      <alignment/>
    </xf>
    <xf numFmtId="0" fontId="0" fillId="49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49" borderId="0" xfId="0" applyFill="1" applyAlignment="1">
      <alignment/>
    </xf>
    <xf numFmtId="0" fontId="51" fillId="49" borderId="12" xfId="0" applyFont="1" applyFill="1" applyBorder="1" applyAlignment="1">
      <alignment horizontal="center" wrapText="1"/>
    </xf>
    <xf numFmtId="2" fontId="0" fillId="49" borderId="0" xfId="0" applyNumberFormat="1" applyFill="1" applyAlignment="1">
      <alignment/>
    </xf>
    <xf numFmtId="0" fontId="52" fillId="50" borderId="0" xfId="0" applyFont="1" applyFill="1" applyBorder="1" applyAlignment="1">
      <alignment horizontal="center" vertical="center" wrapText="1"/>
    </xf>
    <xf numFmtId="0" fontId="53" fillId="50" borderId="0" xfId="0" applyFont="1" applyFill="1" applyBorder="1" applyAlignment="1">
      <alignment horizontal="center" vertical="center" wrapText="1"/>
    </xf>
    <xf numFmtId="2" fontId="0" fillId="49" borderId="0" xfId="0" applyNumberFormat="1" applyFill="1" applyAlignment="1">
      <alignment horizontal="right"/>
    </xf>
    <xf numFmtId="0" fontId="2" fillId="33" borderId="0" xfId="0" applyFont="1" applyFill="1" applyBorder="1" applyAlignment="1">
      <alignment horizontal="justify" vertical="top" wrapText="1" shrinkToFit="1"/>
    </xf>
    <xf numFmtId="1" fontId="0" fillId="45" borderId="0" xfId="0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indent="6"/>
    </xf>
    <xf numFmtId="0" fontId="0" fillId="33" borderId="0" xfId="0" applyFill="1" applyBorder="1" applyAlignment="1">
      <alignment horizontal="left" indent="4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left" indent="5"/>
    </xf>
    <xf numFmtId="1" fontId="0" fillId="49" borderId="0" xfId="0" applyNumberFormat="1" applyFill="1" applyBorder="1" applyAlignment="1">
      <alignment/>
    </xf>
    <xf numFmtId="1" fontId="7" fillId="49" borderId="0" xfId="0" applyNumberFormat="1" applyFont="1" applyFill="1" applyBorder="1" applyAlignment="1">
      <alignment/>
    </xf>
    <xf numFmtId="172" fontId="0" fillId="49" borderId="0" xfId="0" applyNumberFormat="1" applyFill="1" applyBorder="1" applyAlignment="1">
      <alignment/>
    </xf>
    <xf numFmtId="172" fontId="7" fillId="49" borderId="0" xfId="58" applyNumberFormat="1" applyFont="1" applyFill="1" applyBorder="1" applyAlignment="1">
      <alignment/>
    </xf>
    <xf numFmtId="0" fontId="7" fillId="49" borderId="0" xfId="0" applyFont="1" applyFill="1" applyBorder="1" applyAlignment="1">
      <alignment/>
    </xf>
    <xf numFmtId="2" fontId="0" fillId="49" borderId="0" xfId="0" applyNumberFormat="1" applyFill="1" applyBorder="1" applyAlignment="1">
      <alignment/>
    </xf>
    <xf numFmtId="172" fontId="7" fillId="49" borderId="0" xfId="58" applyNumberFormat="1" applyFont="1" applyFill="1" applyBorder="1" applyAlignment="1">
      <alignment/>
    </xf>
    <xf numFmtId="174" fontId="0" fillId="49" borderId="0" xfId="0" applyNumberFormat="1" applyFill="1" applyBorder="1" applyAlignment="1">
      <alignment/>
    </xf>
    <xf numFmtId="0" fontId="2" fillId="45" borderId="0" xfId="0" applyFont="1" applyFill="1" applyBorder="1" applyAlignment="1">
      <alignment horizontal="justify" vertical="top" shrinkToFit="1"/>
    </xf>
    <xf numFmtId="2" fontId="0" fillId="49" borderId="0" xfId="0" applyNumberFormat="1" applyFont="1" applyFill="1" applyAlignment="1">
      <alignment wrapText="1"/>
    </xf>
    <xf numFmtId="0" fontId="0" fillId="51" borderId="0" xfId="0" applyFill="1" applyBorder="1" applyAlignment="1">
      <alignment/>
    </xf>
    <xf numFmtId="0" fontId="0" fillId="52" borderId="0" xfId="0" applyFill="1" applyBorder="1" applyAlignment="1">
      <alignment/>
    </xf>
    <xf numFmtId="0" fontId="1" fillId="52" borderId="0" xfId="0" applyFont="1" applyFill="1" applyBorder="1" applyAlignment="1">
      <alignment/>
    </xf>
    <xf numFmtId="0" fontId="1" fillId="52" borderId="0" xfId="0" applyFont="1" applyFill="1" applyBorder="1" applyAlignment="1">
      <alignment/>
    </xf>
    <xf numFmtId="0" fontId="2" fillId="35" borderId="0" xfId="0" applyFont="1" applyFill="1" applyBorder="1" applyAlignment="1">
      <alignment horizontal="justify" vertical="top" shrinkToFit="1"/>
    </xf>
    <xf numFmtId="0" fontId="5" fillId="33" borderId="0" xfId="0" applyFont="1" applyFill="1" applyBorder="1" applyAlignment="1">
      <alignment horizontal="justify" vertical="justify"/>
    </xf>
    <xf numFmtId="0" fontId="49" fillId="34" borderId="0" xfId="0" applyFont="1" applyFill="1" applyBorder="1" applyAlignment="1">
      <alignment horizontal="justify" vertical="justify"/>
    </xf>
    <xf numFmtId="0" fontId="5" fillId="34" borderId="0" xfId="0" applyFont="1" applyFill="1" applyBorder="1" applyAlignment="1">
      <alignment horizontal="justify" vertical="justify"/>
    </xf>
    <xf numFmtId="1" fontId="0" fillId="51" borderId="0" xfId="0" applyNumberFormat="1" applyFill="1" applyBorder="1" applyAlignment="1">
      <alignment/>
    </xf>
    <xf numFmtId="1" fontId="7" fillId="51" borderId="0" xfId="0" applyNumberFormat="1" applyFont="1" applyFill="1" applyBorder="1" applyAlignment="1">
      <alignment/>
    </xf>
    <xf numFmtId="0" fontId="50" fillId="53" borderId="0" xfId="0" applyFont="1" applyFill="1" applyBorder="1" applyAlignment="1">
      <alignment/>
    </xf>
    <xf numFmtId="0" fontId="0" fillId="51" borderId="0" xfId="0" applyFill="1" applyBorder="1" applyAlignment="1">
      <alignment horizontal="center" vertical="center"/>
    </xf>
    <xf numFmtId="2" fontId="0" fillId="51" borderId="0" xfId="0" applyNumberFormat="1" applyFill="1" applyBorder="1" applyAlignment="1">
      <alignment/>
    </xf>
    <xf numFmtId="2" fontId="0" fillId="51" borderId="0" xfId="0" applyNumberFormat="1" applyFill="1" applyBorder="1" applyAlignment="1">
      <alignment horizontal="right"/>
    </xf>
    <xf numFmtId="2" fontId="0" fillId="51" borderId="0" xfId="0" applyNumberFormat="1" applyFont="1" applyFill="1" applyBorder="1" applyAlignment="1">
      <alignment wrapText="1"/>
    </xf>
    <xf numFmtId="0" fontId="7" fillId="51" borderId="0" xfId="0" applyFont="1" applyFill="1" applyBorder="1" applyAlignment="1">
      <alignment/>
    </xf>
    <xf numFmtId="172" fontId="0" fillId="51" borderId="0" xfId="0" applyNumberFormat="1" applyFill="1" applyBorder="1" applyAlignment="1">
      <alignment/>
    </xf>
    <xf numFmtId="0" fontId="47" fillId="53" borderId="0" xfId="0" applyFont="1" applyFill="1" applyBorder="1" applyAlignment="1">
      <alignment/>
    </xf>
    <xf numFmtId="0" fontId="51" fillId="51" borderId="13" xfId="0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53" fillId="5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/>
    </xf>
    <xf numFmtId="2" fontId="4" fillId="54" borderId="0" xfId="0" applyNumberFormat="1" applyFont="1" applyFill="1" applyBorder="1" applyAlignment="1">
      <alignment horizontal="right"/>
    </xf>
    <xf numFmtId="2" fontId="54" fillId="54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49" borderId="0" xfId="0" applyFill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 wrapText="1"/>
    </xf>
    <xf numFmtId="2" fontId="55" fillId="0" borderId="0" xfId="0" applyNumberFormat="1" applyFont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justify" vertical="top" shrinkToFit="1"/>
    </xf>
    <xf numFmtId="0" fontId="0" fillId="49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shrinkToFit="1"/>
    </xf>
    <xf numFmtId="0" fontId="2" fillId="44" borderId="10" xfId="0" applyFont="1" applyFill="1" applyBorder="1" applyAlignment="1">
      <alignment horizontal="justify" vertical="top" shrinkToFit="1"/>
    </xf>
    <xf numFmtId="0" fontId="2" fillId="33" borderId="10" xfId="0" applyFont="1" applyFill="1" applyBorder="1" applyAlignment="1">
      <alignment horizontal="justify" vertical="top" wrapText="1" shrinkToFit="1"/>
    </xf>
    <xf numFmtId="0" fontId="2" fillId="33" borderId="14" xfId="0" applyFont="1" applyFill="1" applyBorder="1" applyAlignment="1">
      <alignment horizontal="justify" vertical="top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8" borderId="0" xfId="0" applyFont="1" applyFill="1" applyBorder="1" applyAlignment="1">
      <alignment/>
    </xf>
    <xf numFmtId="0" fontId="5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50" fillId="0" borderId="0" xfId="0" applyFont="1" applyBorder="1" applyAlignment="1">
      <alignment horizontal="right" vertical="top" wrapText="1"/>
    </xf>
    <xf numFmtId="0" fontId="0" fillId="57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0" fillId="58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номика Р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32" sqref="H32"/>
    </sheetView>
  </sheetViews>
  <sheetFormatPr defaultColWidth="8.8515625" defaultRowHeight="15"/>
  <cols>
    <col min="1" max="1" width="20.28125" style="0" customWidth="1"/>
    <col min="2" max="2" width="13.7109375" style="0" customWidth="1"/>
    <col min="3" max="3" width="14.140625" style="0" customWidth="1"/>
    <col min="4" max="4" width="12.140625" style="0" customWidth="1"/>
    <col min="5" max="5" width="12.421875" style="0" customWidth="1"/>
  </cols>
  <sheetData>
    <row r="1" spans="1:5" ht="38.25" customHeight="1">
      <c r="A1" s="2" t="s">
        <v>49</v>
      </c>
      <c r="B1" s="3" t="s">
        <v>282</v>
      </c>
      <c r="C1" s="3" t="s">
        <v>258</v>
      </c>
      <c r="D1" s="3" t="s">
        <v>259</v>
      </c>
      <c r="E1" s="3" t="s">
        <v>260</v>
      </c>
    </row>
    <row r="2" spans="1:5" ht="15">
      <c r="A2" s="1" t="s">
        <v>0</v>
      </c>
      <c r="B2" s="9">
        <v>98.2</v>
      </c>
      <c r="C2" s="9">
        <v>96.5</v>
      </c>
      <c r="D2" s="25">
        <v>98.7</v>
      </c>
      <c r="E2" s="9">
        <v>94.8</v>
      </c>
    </row>
    <row r="3" spans="1:5" ht="15">
      <c r="A3" s="1" t="s">
        <v>1</v>
      </c>
      <c r="B3" s="27">
        <v>97.5</v>
      </c>
      <c r="C3" s="9">
        <v>99.1</v>
      </c>
      <c r="D3" s="25">
        <v>98.3</v>
      </c>
      <c r="E3" s="9">
        <v>95.4</v>
      </c>
    </row>
    <row r="4" spans="1:5" ht="15">
      <c r="A4" s="1" t="s">
        <v>2</v>
      </c>
      <c r="B4" s="27">
        <v>96.4</v>
      </c>
      <c r="C4" s="9">
        <v>95</v>
      </c>
      <c r="D4" s="25">
        <v>98.5</v>
      </c>
      <c r="E4" s="9">
        <v>93.6</v>
      </c>
    </row>
    <row r="5" spans="1:5" ht="15">
      <c r="A5" s="1" t="s">
        <v>3</v>
      </c>
      <c r="B5" s="27">
        <v>96</v>
      </c>
      <c r="C5" s="9">
        <v>98.7</v>
      </c>
      <c r="D5" s="25">
        <v>99.2</v>
      </c>
      <c r="E5" s="48">
        <v>95.5</v>
      </c>
    </row>
    <row r="6" spans="1:5" ht="15">
      <c r="A6" s="1" t="s">
        <v>4</v>
      </c>
      <c r="B6" s="27">
        <v>98</v>
      </c>
      <c r="C6" s="48">
        <v>99.3</v>
      </c>
      <c r="D6" s="26">
        <v>99.4</v>
      </c>
      <c r="E6" s="48">
        <v>97</v>
      </c>
    </row>
    <row r="7" spans="1:5" ht="15">
      <c r="A7" s="1" t="s">
        <v>5</v>
      </c>
      <c r="B7" s="27">
        <v>90</v>
      </c>
      <c r="C7" s="48">
        <v>98.4</v>
      </c>
      <c r="D7" s="26">
        <v>98.2</v>
      </c>
      <c r="E7" s="48">
        <v>87</v>
      </c>
    </row>
    <row r="8" spans="1:5" ht="15">
      <c r="A8" s="1" t="s">
        <v>6</v>
      </c>
      <c r="B8" s="27">
        <v>92</v>
      </c>
      <c r="C8" s="48">
        <v>98.5</v>
      </c>
      <c r="D8" s="25">
        <v>97.7</v>
      </c>
      <c r="E8" s="48">
        <v>83.2</v>
      </c>
    </row>
    <row r="9" spans="1:5" ht="15">
      <c r="A9" s="1" t="s">
        <v>7</v>
      </c>
      <c r="B9" s="27">
        <v>62</v>
      </c>
      <c r="C9" s="48">
        <v>63.2</v>
      </c>
      <c r="D9" s="25">
        <v>64.4</v>
      </c>
      <c r="E9" s="48">
        <v>72.3</v>
      </c>
    </row>
    <row r="10" spans="1:5" ht="15">
      <c r="A10" s="1" t="s">
        <v>8</v>
      </c>
      <c r="B10" s="27">
        <v>90.3</v>
      </c>
      <c r="C10" s="48">
        <v>83.7</v>
      </c>
      <c r="D10" s="25">
        <v>86.6</v>
      </c>
      <c r="E10" s="48">
        <v>76.1</v>
      </c>
    </row>
    <row r="11" spans="1:5" ht="15">
      <c r="A11" s="1" t="s">
        <v>9</v>
      </c>
      <c r="B11" s="27">
        <v>98</v>
      </c>
      <c r="C11" s="48">
        <v>97.1</v>
      </c>
      <c r="D11" s="25">
        <v>96.4</v>
      </c>
      <c r="E11" s="48">
        <v>93.8</v>
      </c>
    </row>
    <row r="12" spans="1:5" ht="15">
      <c r="A12" s="1" t="s">
        <v>10</v>
      </c>
      <c r="B12" s="27">
        <v>71</v>
      </c>
      <c r="C12" s="48">
        <v>71.7</v>
      </c>
      <c r="D12" s="25">
        <v>61.8</v>
      </c>
      <c r="E12" s="48">
        <v>47.8</v>
      </c>
    </row>
    <row r="13" spans="1:5" ht="15">
      <c r="A13" s="1" t="s">
        <v>11</v>
      </c>
      <c r="B13" s="27">
        <v>89</v>
      </c>
      <c r="C13" s="48">
        <v>86.6</v>
      </c>
      <c r="D13" s="25">
        <v>80</v>
      </c>
      <c r="E13" s="48">
        <v>70.4</v>
      </c>
    </row>
    <row r="14" spans="1:5" ht="15">
      <c r="A14" s="1" t="s">
        <v>12</v>
      </c>
      <c r="B14" s="27">
        <v>91</v>
      </c>
      <c r="C14" s="48">
        <v>97.3</v>
      </c>
      <c r="D14" s="25">
        <v>96.7</v>
      </c>
      <c r="E14" s="48">
        <v>90</v>
      </c>
    </row>
    <row r="15" spans="1:5" ht="15">
      <c r="A15" s="1" t="s">
        <v>13</v>
      </c>
      <c r="B15" s="27">
        <v>95</v>
      </c>
      <c r="C15" s="48">
        <v>95.1</v>
      </c>
      <c r="D15" s="25">
        <v>93.1</v>
      </c>
      <c r="E15" s="48">
        <v>86.3</v>
      </c>
    </row>
    <row r="16" spans="1:5" ht="15">
      <c r="A16" s="1" t="s">
        <v>14</v>
      </c>
      <c r="B16" s="27">
        <v>88</v>
      </c>
      <c r="C16" s="48">
        <v>87.2</v>
      </c>
      <c r="D16" s="25">
        <v>91.2</v>
      </c>
      <c r="E16" s="48">
        <v>84.4</v>
      </c>
    </row>
    <row r="17" spans="1:5" ht="15">
      <c r="A17" s="1" t="s">
        <v>15</v>
      </c>
      <c r="B17" s="27">
        <v>98.9</v>
      </c>
      <c r="C17" s="48">
        <v>99.1</v>
      </c>
      <c r="D17" s="25">
        <v>99.1</v>
      </c>
      <c r="E17" s="48">
        <v>98.5</v>
      </c>
    </row>
    <row r="18" spans="1:5" ht="15">
      <c r="A18" s="1" t="s">
        <v>16</v>
      </c>
      <c r="B18" s="27">
        <v>91</v>
      </c>
      <c r="C18" s="48">
        <v>94.5</v>
      </c>
      <c r="D18" s="25">
        <v>89.8</v>
      </c>
      <c r="E18" s="48">
        <v>76.5</v>
      </c>
    </row>
    <row r="19" spans="1:5" ht="15">
      <c r="A19" s="1" t="s">
        <v>17</v>
      </c>
      <c r="B19" s="27">
        <v>78</v>
      </c>
      <c r="C19" s="48">
        <v>96.2</v>
      </c>
      <c r="D19" s="25">
        <v>94.2</v>
      </c>
      <c r="E19" s="48">
        <v>67.1</v>
      </c>
    </row>
    <row r="20" spans="1:5" ht="15">
      <c r="A20" s="1" t="s">
        <v>18</v>
      </c>
      <c r="B20" s="9">
        <v>95</v>
      </c>
      <c r="C20" s="48">
        <v>95.8</v>
      </c>
      <c r="D20" s="25">
        <v>93.7</v>
      </c>
      <c r="E20" s="48">
        <v>80.8</v>
      </c>
    </row>
    <row r="21" spans="1:5" ht="15">
      <c r="A21" s="1" t="s">
        <v>19</v>
      </c>
      <c r="B21" s="9">
        <v>89</v>
      </c>
      <c r="C21" s="48">
        <v>87.7</v>
      </c>
      <c r="D21" s="25">
        <v>82.3</v>
      </c>
      <c r="E21" s="48">
        <v>69.7</v>
      </c>
    </row>
    <row r="22" spans="1:5" ht="15">
      <c r="A22" s="1" t="s">
        <v>20</v>
      </c>
      <c r="B22" s="9">
        <v>99</v>
      </c>
      <c r="C22" s="48">
        <v>99.6</v>
      </c>
      <c r="D22" s="25">
        <v>99.7</v>
      </c>
      <c r="E22" s="48">
        <v>98.1</v>
      </c>
    </row>
    <row r="23" spans="1:5" s="64" customFormat="1" ht="15">
      <c r="A23" s="64" t="s">
        <v>21</v>
      </c>
      <c r="B23" s="66">
        <v>88</v>
      </c>
      <c r="C23" s="83">
        <v>91.4</v>
      </c>
      <c r="D23" s="69">
        <v>89</v>
      </c>
      <c r="E23" s="66">
        <v>87.7</v>
      </c>
    </row>
    <row r="24" spans="1:5" s="64" customFormat="1" ht="15">
      <c r="A24" s="64" t="s">
        <v>22</v>
      </c>
      <c r="B24" s="66">
        <v>84</v>
      </c>
      <c r="C24" s="83">
        <v>90.2</v>
      </c>
      <c r="D24" s="69">
        <v>83.5</v>
      </c>
      <c r="E24" s="66">
        <v>80.22</v>
      </c>
    </row>
    <row r="25" spans="1:5" s="64" customFormat="1" ht="15">
      <c r="A25" s="64" t="s">
        <v>23</v>
      </c>
      <c r="B25" s="66">
        <v>95</v>
      </c>
      <c r="C25" s="83">
        <v>97.7</v>
      </c>
      <c r="D25" s="69">
        <v>96.4</v>
      </c>
      <c r="E25" s="66">
        <v>95.41</v>
      </c>
    </row>
    <row r="26" spans="1:5" s="64" customFormat="1" ht="15">
      <c r="A26" s="64" t="s">
        <v>24</v>
      </c>
      <c r="B26" s="66">
        <v>95</v>
      </c>
      <c r="C26" s="83">
        <v>98.1</v>
      </c>
      <c r="D26" s="69">
        <v>97.8</v>
      </c>
      <c r="E26" s="66">
        <v>97.36</v>
      </c>
    </row>
    <row r="27" spans="1:5" s="64" customFormat="1" ht="15">
      <c r="A27" s="64" t="s">
        <v>25</v>
      </c>
      <c r="B27" s="66">
        <v>98</v>
      </c>
      <c r="C27" s="83">
        <v>99.5</v>
      </c>
      <c r="D27" s="69">
        <v>99.7</v>
      </c>
      <c r="E27" s="66">
        <v>99.58</v>
      </c>
    </row>
    <row r="28" spans="1:5" s="64" customFormat="1" ht="15">
      <c r="A28" s="64" t="s">
        <v>26</v>
      </c>
      <c r="B28" s="66">
        <v>95</v>
      </c>
      <c r="C28" s="66">
        <v>99.2</v>
      </c>
      <c r="D28" s="69">
        <v>99</v>
      </c>
      <c r="E28" s="66">
        <v>98.93</v>
      </c>
    </row>
    <row r="29" spans="1:5" s="64" customFormat="1" ht="15">
      <c r="A29" s="64" t="s">
        <v>27</v>
      </c>
      <c r="B29" s="66">
        <v>90</v>
      </c>
      <c r="C29" s="66">
        <v>99.8</v>
      </c>
      <c r="D29" s="69">
        <v>99.4</v>
      </c>
      <c r="E29" s="66">
        <v>99.64</v>
      </c>
    </row>
    <row r="30" spans="1:5" s="64" customFormat="1" ht="15">
      <c r="A30" s="64" t="s">
        <v>28</v>
      </c>
      <c r="B30" s="66">
        <v>98</v>
      </c>
      <c r="C30" s="66">
        <v>98.9</v>
      </c>
      <c r="D30" s="69">
        <v>98.6</v>
      </c>
      <c r="E30" s="66">
        <v>99.12</v>
      </c>
    </row>
    <row r="31" spans="1:5" s="64" customFormat="1" ht="15">
      <c r="A31" s="64" t="s">
        <v>29</v>
      </c>
      <c r="B31" s="66">
        <v>99</v>
      </c>
      <c r="C31" s="66">
        <v>99.4</v>
      </c>
      <c r="D31" s="69">
        <v>99.3</v>
      </c>
      <c r="E31" s="66">
        <v>99.72</v>
      </c>
    </row>
    <row r="32" spans="1:5" s="64" customFormat="1" ht="15">
      <c r="A32" s="64" t="s">
        <v>30</v>
      </c>
      <c r="B32" s="66">
        <v>98</v>
      </c>
      <c r="C32" s="66">
        <v>98.9</v>
      </c>
      <c r="D32" s="69">
        <v>98.6</v>
      </c>
      <c r="E32" s="66">
        <v>98.57</v>
      </c>
    </row>
    <row r="33" spans="1:5" s="64" customFormat="1" ht="15">
      <c r="A33" s="64" t="s">
        <v>31</v>
      </c>
      <c r="B33" s="66">
        <v>99</v>
      </c>
      <c r="C33" s="66">
        <v>99.7</v>
      </c>
      <c r="D33" s="69">
        <v>99.5</v>
      </c>
      <c r="E33" s="66">
        <v>99.53</v>
      </c>
    </row>
    <row r="34" spans="1:5" s="64" customFormat="1" ht="15">
      <c r="A34" s="64" t="s">
        <v>32</v>
      </c>
      <c r="B34" s="66">
        <v>98</v>
      </c>
      <c r="C34" s="66">
        <v>98.9</v>
      </c>
      <c r="D34" s="69">
        <v>95.7</v>
      </c>
      <c r="E34" s="66">
        <v>98.67</v>
      </c>
    </row>
    <row r="35" spans="1:5" s="64" customFormat="1" ht="15">
      <c r="A35" s="64" t="s">
        <v>33</v>
      </c>
      <c r="B35" s="66">
        <v>99</v>
      </c>
      <c r="C35" s="66">
        <v>99.3</v>
      </c>
      <c r="D35" s="69">
        <v>99.2</v>
      </c>
      <c r="E35" s="66">
        <v>99.23</v>
      </c>
    </row>
    <row r="36" spans="1:5" s="64" customFormat="1" ht="15">
      <c r="A36" s="64" t="s">
        <v>34</v>
      </c>
      <c r="B36" s="66">
        <v>98</v>
      </c>
      <c r="C36" s="66">
        <v>99.4</v>
      </c>
      <c r="D36" s="69">
        <v>99.3</v>
      </c>
      <c r="E36" s="66">
        <v>99.24</v>
      </c>
    </row>
    <row r="37" spans="1:5" ht="15">
      <c r="A37" s="1" t="s">
        <v>35</v>
      </c>
      <c r="B37" s="9">
        <v>95</v>
      </c>
      <c r="C37" s="9">
        <v>97.8</v>
      </c>
      <c r="D37" s="25">
        <v>96.9</v>
      </c>
      <c r="E37" s="9"/>
    </row>
    <row r="38" spans="1:5" ht="15">
      <c r="A38" s="1" t="s">
        <v>36</v>
      </c>
      <c r="B38" s="9"/>
      <c r="C38" s="9"/>
      <c r="D38" s="25">
        <v>99.2</v>
      </c>
      <c r="E38" s="9"/>
    </row>
    <row r="39" spans="1:5" ht="15">
      <c r="A39" s="1" t="s">
        <v>37</v>
      </c>
      <c r="B39" s="9"/>
      <c r="C39" s="9"/>
      <c r="D39" s="25">
        <v>99.9</v>
      </c>
      <c r="E39" s="9"/>
    </row>
    <row r="40" spans="1:5" ht="15">
      <c r="A40" s="1" t="s">
        <v>38</v>
      </c>
      <c r="B40" s="9"/>
      <c r="C40" s="9"/>
      <c r="D40" s="25">
        <v>54</v>
      </c>
      <c r="E40" s="9"/>
    </row>
    <row r="41" spans="1:5" ht="15">
      <c r="A41" s="1" t="s">
        <v>39</v>
      </c>
      <c r="B41" s="9"/>
      <c r="C41" s="9">
        <v>86.6</v>
      </c>
      <c r="D41" s="25">
        <v>86.9</v>
      </c>
      <c r="E41" s="9"/>
    </row>
    <row r="42" spans="1:5" ht="15">
      <c r="A42" s="1" t="s">
        <v>40</v>
      </c>
      <c r="B42" s="9"/>
      <c r="C42" s="9"/>
      <c r="D42" s="25">
        <v>64.7</v>
      </c>
      <c r="E42" s="9"/>
    </row>
    <row r="43" spans="1:5" ht="15">
      <c r="A43" s="1" t="s">
        <v>41</v>
      </c>
      <c r="B43" s="9"/>
      <c r="C43" s="9"/>
      <c r="D43" s="25">
        <v>95.4</v>
      </c>
      <c r="E43" s="9"/>
    </row>
    <row r="44" spans="1:5" ht="15">
      <c r="A44" s="1" t="s">
        <v>42</v>
      </c>
      <c r="B44" s="9"/>
      <c r="C44" s="9"/>
      <c r="D44" s="25">
        <v>93.4</v>
      </c>
      <c r="E44" s="9"/>
    </row>
    <row r="45" spans="1:5" ht="15">
      <c r="A45" s="1" t="s">
        <v>43</v>
      </c>
      <c r="B45" s="9"/>
      <c r="C45" s="9"/>
      <c r="D45" s="25">
        <v>85.8</v>
      </c>
      <c r="E45" s="9"/>
    </row>
    <row r="46" spans="1:5" ht="15">
      <c r="A46" s="1" t="s">
        <v>44</v>
      </c>
      <c r="B46" s="9"/>
      <c r="C46" s="9"/>
      <c r="D46" s="25">
        <v>94.3</v>
      </c>
      <c r="E46" s="9"/>
    </row>
    <row r="47" spans="1:5" ht="15">
      <c r="A47" s="1" t="s">
        <v>45</v>
      </c>
      <c r="B47" s="9"/>
      <c r="C47" s="9"/>
      <c r="D47" s="25">
        <v>99</v>
      </c>
      <c r="E47" s="9"/>
    </row>
    <row r="48" spans="1:5" ht="15">
      <c r="A48" s="1" t="s">
        <v>46</v>
      </c>
      <c r="B48" s="9"/>
      <c r="C48" s="9"/>
      <c r="D48" s="25">
        <v>0.134</v>
      </c>
      <c r="E48" s="9"/>
    </row>
    <row r="49" spans="1:5" ht="15">
      <c r="A49" s="1" t="s">
        <v>47</v>
      </c>
      <c r="B49" s="9"/>
      <c r="C49" s="9"/>
      <c r="D49" s="25">
        <v>73</v>
      </c>
      <c r="E49" s="9"/>
    </row>
    <row r="50" spans="1:5" ht="15">
      <c r="A50" s="1" t="s">
        <v>48</v>
      </c>
      <c r="B50" s="9"/>
      <c r="C50" s="9"/>
      <c r="D50" s="25">
        <v>80.5</v>
      </c>
      <c r="E50" s="9"/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D49" sqref="D49"/>
    </sheetView>
  </sheetViews>
  <sheetFormatPr defaultColWidth="11.421875" defaultRowHeight="15"/>
  <cols>
    <col min="1" max="1" width="20.28125" style="1" customWidth="1"/>
    <col min="2" max="2" width="20.421875" style="1" customWidth="1"/>
    <col min="3" max="3" width="18.140625" style="1" customWidth="1"/>
    <col min="4" max="5" width="19.421875" style="1" customWidth="1"/>
    <col min="6" max="6" width="18.140625" style="1" customWidth="1"/>
    <col min="7" max="16384" width="11.421875" style="1" customWidth="1"/>
  </cols>
  <sheetData>
    <row r="1" spans="1:6" ht="46.5" customHeight="1">
      <c r="A1" s="13" t="s">
        <v>49</v>
      </c>
      <c r="B1" s="13" t="s">
        <v>117</v>
      </c>
      <c r="C1" s="13" t="s">
        <v>118</v>
      </c>
      <c r="D1" s="13" t="s">
        <v>119</v>
      </c>
      <c r="E1" s="13" t="s">
        <v>120</v>
      </c>
      <c r="F1" s="13" t="s">
        <v>121</v>
      </c>
    </row>
    <row r="2" spans="1:6" ht="15">
      <c r="A2" s="1" t="s">
        <v>0</v>
      </c>
      <c r="B2" s="1">
        <v>0</v>
      </c>
      <c r="C2" s="1">
        <v>0.25</v>
      </c>
      <c r="D2" s="1">
        <v>1</v>
      </c>
      <c r="E2" s="1">
        <v>1</v>
      </c>
      <c r="F2" s="1">
        <v>1</v>
      </c>
    </row>
    <row r="3" spans="1:6" ht="15">
      <c r="A3" s="1" t="s">
        <v>1</v>
      </c>
      <c r="B3" s="1">
        <v>0</v>
      </c>
      <c r="C3" s="1">
        <v>0.5</v>
      </c>
      <c r="D3" s="1">
        <v>0.5</v>
      </c>
      <c r="E3" s="1">
        <v>0.5</v>
      </c>
      <c r="F3" s="1">
        <v>1</v>
      </c>
    </row>
    <row r="4" spans="1:6" ht="15">
      <c r="A4" s="1" t="s">
        <v>2</v>
      </c>
      <c r="B4" s="1">
        <v>0.25</v>
      </c>
      <c r="C4" s="1">
        <v>0.25</v>
      </c>
      <c r="D4" s="1">
        <v>0</v>
      </c>
      <c r="E4" s="1">
        <v>0</v>
      </c>
      <c r="F4" s="1">
        <v>1</v>
      </c>
    </row>
    <row r="5" spans="1:6" ht="15">
      <c r="A5" s="1" t="s">
        <v>3</v>
      </c>
      <c r="B5" s="1">
        <v>0.5</v>
      </c>
      <c r="C5" s="1">
        <v>0.25</v>
      </c>
      <c r="D5" s="1">
        <v>1</v>
      </c>
      <c r="E5" s="1">
        <v>1</v>
      </c>
      <c r="F5" s="1">
        <v>1</v>
      </c>
    </row>
    <row r="6" spans="1:6" ht="15">
      <c r="A6" s="1" t="s">
        <v>4</v>
      </c>
      <c r="B6" s="1">
        <v>1</v>
      </c>
      <c r="C6" s="1">
        <v>0.25</v>
      </c>
      <c r="D6" s="1">
        <v>0.25</v>
      </c>
      <c r="E6" s="1">
        <v>0.25</v>
      </c>
      <c r="F6" s="1">
        <v>1</v>
      </c>
    </row>
    <row r="7" spans="1:6" ht="15">
      <c r="A7" s="1" t="s">
        <v>5</v>
      </c>
      <c r="B7" s="1">
        <v>1</v>
      </c>
      <c r="C7" s="1">
        <v>0.25</v>
      </c>
      <c r="D7" s="1">
        <v>1</v>
      </c>
      <c r="E7" s="1">
        <v>0.5</v>
      </c>
      <c r="F7" s="1">
        <v>1</v>
      </c>
    </row>
    <row r="8" spans="1:6" ht="15">
      <c r="A8" s="1" t="s">
        <v>6</v>
      </c>
      <c r="B8" s="1">
        <v>0</v>
      </c>
      <c r="C8" s="1">
        <v>0</v>
      </c>
      <c r="D8" s="1">
        <v>0.75</v>
      </c>
      <c r="E8" s="1">
        <v>1</v>
      </c>
      <c r="F8" s="1">
        <v>1</v>
      </c>
    </row>
    <row r="9" spans="1:6" ht="15">
      <c r="A9" s="1" t="s">
        <v>7</v>
      </c>
      <c r="B9" s="1">
        <v>0.5</v>
      </c>
      <c r="C9" s="1">
        <v>0.25</v>
      </c>
      <c r="D9" s="1">
        <v>0.5</v>
      </c>
      <c r="E9" s="1">
        <v>1</v>
      </c>
      <c r="F9" s="1">
        <v>1</v>
      </c>
    </row>
    <row r="10" spans="1:6" ht="15">
      <c r="A10" s="1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6" ht="15">
      <c r="A11" s="1" t="s">
        <v>9</v>
      </c>
      <c r="B11" s="1">
        <v>0.5</v>
      </c>
      <c r="C11" s="1">
        <v>0.25</v>
      </c>
      <c r="D11" s="1">
        <v>1</v>
      </c>
      <c r="E11" s="1">
        <v>1</v>
      </c>
      <c r="F11" s="1">
        <v>1</v>
      </c>
    </row>
    <row r="12" spans="1:6" ht="15">
      <c r="A12" s="1" t="s">
        <v>10</v>
      </c>
      <c r="B12" s="1">
        <v>0.75</v>
      </c>
      <c r="C12" s="1">
        <v>0.5</v>
      </c>
      <c r="D12" s="1">
        <v>0.5</v>
      </c>
      <c r="E12" s="1">
        <v>0.5</v>
      </c>
      <c r="F12" s="1">
        <v>0.75</v>
      </c>
    </row>
    <row r="13" spans="1:6" ht="15">
      <c r="A13" s="1" t="s">
        <v>11</v>
      </c>
      <c r="B13" s="1">
        <v>0.75</v>
      </c>
      <c r="C13" s="1">
        <v>0.25</v>
      </c>
      <c r="D13" s="1">
        <v>0.25</v>
      </c>
      <c r="E13" s="1">
        <v>1</v>
      </c>
      <c r="F13" s="1">
        <v>0.5</v>
      </c>
    </row>
    <row r="14" spans="1:6" ht="15">
      <c r="A14" s="1" t="s">
        <v>12</v>
      </c>
      <c r="B14" s="1">
        <v>0.25</v>
      </c>
      <c r="C14" s="1">
        <v>0.5</v>
      </c>
      <c r="D14" s="1">
        <v>0.75</v>
      </c>
      <c r="E14" s="1">
        <v>0.75</v>
      </c>
      <c r="F14" s="1">
        <v>1</v>
      </c>
    </row>
    <row r="15" spans="1:6" ht="15">
      <c r="A15" s="1" t="s">
        <v>13</v>
      </c>
      <c r="B15" s="1">
        <v>0.5</v>
      </c>
      <c r="C15" s="1">
        <v>0.75</v>
      </c>
      <c r="D15" s="1">
        <v>1</v>
      </c>
      <c r="E15" s="1">
        <v>0.5</v>
      </c>
      <c r="F15" s="1">
        <v>0</v>
      </c>
    </row>
    <row r="16" spans="1:6" ht="15">
      <c r="A16" s="1" t="s">
        <v>14</v>
      </c>
      <c r="B16" s="1">
        <v>0</v>
      </c>
      <c r="C16" s="1">
        <v>0.25</v>
      </c>
      <c r="D16" s="1">
        <v>0.25</v>
      </c>
      <c r="E16" s="1">
        <v>0.5</v>
      </c>
      <c r="F16" s="1">
        <v>0.75</v>
      </c>
    </row>
    <row r="17" spans="1:6" ht="15">
      <c r="A17" s="1" t="s">
        <v>15</v>
      </c>
      <c r="C17" s="1">
        <v>1</v>
      </c>
      <c r="D17" s="1">
        <v>1</v>
      </c>
      <c r="E17" s="1">
        <v>1</v>
      </c>
      <c r="F17" s="1">
        <v>1</v>
      </c>
    </row>
    <row r="18" spans="1:6" ht="15">
      <c r="A18" s="1" t="s">
        <v>16</v>
      </c>
      <c r="B18" s="1">
        <v>1</v>
      </c>
      <c r="C18" s="1">
        <v>0.75</v>
      </c>
      <c r="D18" s="1">
        <v>0.5</v>
      </c>
      <c r="E18" s="1">
        <v>1</v>
      </c>
      <c r="F18" s="1">
        <v>1</v>
      </c>
    </row>
    <row r="19" spans="1:6" ht="15">
      <c r="A19" s="1" t="s">
        <v>17</v>
      </c>
      <c r="B19" s="1">
        <v>0</v>
      </c>
      <c r="C19" s="1">
        <v>0</v>
      </c>
      <c r="D19" s="1">
        <v>0.25</v>
      </c>
      <c r="E19" s="1">
        <v>0.25</v>
      </c>
      <c r="F19" s="1">
        <v>0.75</v>
      </c>
    </row>
    <row r="20" spans="1:6" ht="15">
      <c r="A20" s="1" t="s">
        <v>18</v>
      </c>
      <c r="B20" s="1">
        <v>0.25</v>
      </c>
      <c r="C20" s="1">
        <v>0</v>
      </c>
      <c r="D20" s="1">
        <v>0.25</v>
      </c>
      <c r="E20" s="1">
        <v>0.25</v>
      </c>
      <c r="F20" s="1">
        <v>0.75</v>
      </c>
    </row>
    <row r="21" spans="1:6" ht="15">
      <c r="A21" s="1" t="s">
        <v>19</v>
      </c>
      <c r="B21" s="1">
        <v>0.25</v>
      </c>
      <c r="C21" s="1">
        <v>0</v>
      </c>
      <c r="D21" s="1">
        <v>0</v>
      </c>
      <c r="E21" s="1">
        <v>0</v>
      </c>
      <c r="F21" s="1">
        <v>0.5</v>
      </c>
    </row>
    <row r="22" spans="1:6" ht="15">
      <c r="A22" s="1" t="s">
        <v>20</v>
      </c>
      <c r="B22" s="1">
        <v>0.5</v>
      </c>
      <c r="C22" s="1">
        <v>0</v>
      </c>
      <c r="D22" s="1">
        <v>0</v>
      </c>
      <c r="E22" s="1">
        <v>0</v>
      </c>
      <c r="F22" s="1">
        <v>0.5</v>
      </c>
    </row>
    <row r="23" spans="1:6" ht="15">
      <c r="A23" s="1" t="s">
        <v>21</v>
      </c>
      <c r="B23" s="1">
        <v>0.25</v>
      </c>
      <c r="C23" s="1">
        <v>0.25</v>
      </c>
      <c r="D23" s="1">
        <v>1</v>
      </c>
      <c r="E23" s="1">
        <v>1</v>
      </c>
      <c r="F23" s="1">
        <v>1</v>
      </c>
    </row>
    <row r="24" spans="1:6" ht="15">
      <c r="A24" s="1" t="s">
        <v>22</v>
      </c>
      <c r="B24" s="1">
        <v>0</v>
      </c>
      <c r="C24" s="1">
        <v>0.25</v>
      </c>
      <c r="D24" s="1">
        <v>1</v>
      </c>
      <c r="E24" s="1">
        <v>1</v>
      </c>
      <c r="F24" s="1">
        <v>1</v>
      </c>
    </row>
    <row r="25" spans="1:6" ht="15">
      <c r="A25" s="1" t="s">
        <v>23</v>
      </c>
      <c r="D25" s="1">
        <v>0.5</v>
      </c>
      <c r="E25" s="1">
        <v>1</v>
      </c>
      <c r="F25" s="1">
        <v>1</v>
      </c>
    </row>
    <row r="26" spans="1:6" ht="15">
      <c r="A26" s="1" t="s">
        <v>24</v>
      </c>
      <c r="C26" s="1">
        <v>1</v>
      </c>
      <c r="D26" s="1">
        <v>1</v>
      </c>
      <c r="E26" s="1">
        <v>1</v>
      </c>
      <c r="F26" s="1">
        <v>1</v>
      </c>
    </row>
    <row r="27" spans="1:6" ht="15">
      <c r="A27" s="1" t="s">
        <v>25</v>
      </c>
      <c r="C27" s="1">
        <v>1</v>
      </c>
      <c r="D27" s="1">
        <v>1</v>
      </c>
      <c r="E27" s="1">
        <v>1</v>
      </c>
      <c r="F27" s="1">
        <v>1</v>
      </c>
    </row>
    <row r="28" spans="1:6" ht="15">
      <c r="A28" s="1" t="s">
        <v>26</v>
      </c>
      <c r="C28" s="1">
        <v>1</v>
      </c>
      <c r="D28" s="1">
        <v>1</v>
      </c>
      <c r="E28" s="1">
        <v>1</v>
      </c>
      <c r="F28" s="1">
        <v>1</v>
      </c>
    </row>
    <row r="29" spans="1:6" ht="15">
      <c r="A29" s="1" t="s">
        <v>27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</row>
    <row r="30" spans="1:6" ht="15">
      <c r="A30" s="1" t="s">
        <v>28</v>
      </c>
      <c r="B30" s="1">
        <v>0.25</v>
      </c>
      <c r="C30" s="1">
        <v>0.5</v>
      </c>
      <c r="D30" s="1">
        <v>1</v>
      </c>
      <c r="E30" s="1">
        <v>1</v>
      </c>
      <c r="F30" s="1">
        <v>1</v>
      </c>
    </row>
    <row r="31" spans="1:6" ht="15">
      <c r="A31" s="1" t="s">
        <v>29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</row>
    <row r="32" spans="1:6" ht="15">
      <c r="A32" s="1" t="s">
        <v>30</v>
      </c>
      <c r="B32" s="1">
        <v>0</v>
      </c>
      <c r="C32" s="1">
        <v>0</v>
      </c>
      <c r="D32" s="1">
        <v>0.25</v>
      </c>
      <c r="E32" s="1">
        <v>1</v>
      </c>
      <c r="F32" s="1">
        <v>0.5</v>
      </c>
    </row>
    <row r="33" spans="1:6" ht="15">
      <c r="A33" s="1" t="s">
        <v>31</v>
      </c>
      <c r="B33" s="1">
        <v>0.25</v>
      </c>
      <c r="C33" s="1">
        <v>0</v>
      </c>
      <c r="D33" s="1">
        <v>1</v>
      </c>
      <c r="E33" s="1">
        <v>1</v>
      </c>
      <c r="F33" s="1">
        <v>1</v>
      </c>
    </row>
    <row r="34" spans="1:6" ht="15">
      <c r="A34" s="1" t="s">
        <v>32</v>
      </c>
      <c r="B34" s="1">
        <v>0.25</v>
      </c>
      <c r="C34" s="1">
        <v>0.75</v>
      </c>
      <c r="D34" s="1">
        <v>1</v>
      </c>
      <c r="E34" s="1">
        <v>1</v>
      </c>
      <c r="F34" s="1">
        <v>1</v>
      </c>
    </row>
    <row r="35" spans="1:6" ht="15">
      <c r="A35" s="1" t="s">
        <v>33</v>
      </c>
      <c r="B35" s="1">
        <v>0</v>
      </c>
      <c r="C35" s="1">
        <v>0</v>
      </c>
      <c r="D35" s="1">
        <v>1</v>
      </c>
      <c r="E35" s="1">
        <v>1</v>
      </c>
      <c r="F35" s="1">
        <v>1</v>
      </c>
    </row>
    <row r="36" spans="1:6" ht="15">
      <c r="A36" s="1" t="s">
        <v>34</v>
      </c>
      <c r="C36" s="1">
        <v>0.5</v>
      </c>
      <c r="D36" s="1">
        <v>1</v>
      </c>
      <c r="E36" s="1">
        <v>1</v>
      </c>
      <c r="F36" s="1">
        <v>1</v>
      </c>
    </row>
    <row r="37" spans="1:6" ht="15">
      <c r="A37" s="1" t="s">
        <v>35</v>
      </c>
      <c r="B37" s="1">
        <v>0.25</v>
      </c>
      <c r="C37" s="1">
        <v>0.5</v>
      </c>
      <c r="D37" s="1">
        <v>0.5</v>
      </c>
      <c r="E37" s="1">
        <v>1</v>
      </c>
      <c r="F37" s="1">
        <v>1</v>
      </c>
    </row>
    <row r="38" spans="1:6" ht="15">
      <c r="A38" s="1" t="s">
        <v>36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</row>
    <row r="39" spans="1:6" ht="15">
      <c r="A39" s="1" t="s">
        <v>37</v>
      </c>
      <c r="B39" s="1">
        <v>1</v>
      </c>
      <c r="C39" s="1">
        <v>0.75</v>
      </c>
      <c r="D39" s="1">
        <v>1</v>
      </c>
      <c r="E39" s="1">
        <v>1</v>
      </c>
      <c r="F39" s="1">
        <v>1</v>
      </c>
    </row>
    <row r="40" spans="1:6" ht="15">
      <c r="A40" s="1" t="s">
        <v>38</v>
      </c>
      <c r="B40" s="1">
        <v>0.25</v>
      </c>
      <c r="C40" s="1">
        <v>0</v>
      </c>
      <c r="D40" s="1">
        <v>0</v>
      </c>
      <c r="E40" s="1">
        <v>0</v>
      </c>
      <c r="F40" s="1">
        <v>0</v>
      </c>
    </row>
    <row r="41" spans="1:5" ht="15">
      <c r="A41" s="1" t="s">
        <v>39</v>
      </c>
      <c r="D41" s="1">
        <v>1</v>
      </c>
      <c r="E41" s="1">
        <v>1</v>
      </c>
    </row>
    <row r="42" ht="15">
      <c r="A42" s="1" t="s">
        <v>40</v>
      </c>
    </row>
    <row r="43" ht="15">
      <c r="A43" s="1" t="s">
        <v>41</v>
      </c>
    </row>
    <row r="44" ht="15">
      <c r="A44" s="1" t="s">
        <v>42</v>
      </c>
    </row>
    <row r="45" ht="15">
      <c r="A45" s="1" t="s">
        <v>43</v>
      </c>
    </row>
    <row r="46" ht="15">
      <c r="A46" s="1" t="s">
        <v>44</v>
      </c>
    </row>
    <row r="47" ht="15">
      <c r="A47" s="1" t="s">
        <v>45</v>
      </c>
    </row>
    <row r="48" ht="15">
      <c r="A48" s="1" t="s">
        <v>46</v>
      </c>
    </row>
    <row r="49" ht="15">
      <c r="A49" s="1" t="s">
        <v>47</v>
      </c>
    </row>
    <row r="50" ht="15">
      <c r="A50" s="1" t="s">
        <v>48</v>
      </c>
    </row>
    <row r="52" spans="1:15" ht="24" customHeight="1">
      <c r="A52" s="56" t="s">
        <v>280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G51"/>
  <sheetViews>
    <sheetView zoomScalePageLayoutView="0" workbookViewId="0" topLeftCell="A1">
      <pane xSplit="8" ySplit="17" topLeftCell="AT18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AU27" sqref="AU27"/>
    </sheetView>
  </sheetViews>
  <sheetFormatPr defaultColWidth="11.421875" defaultRowHeight="15"/>
  <cols>
    <col min="1" max="1" width="20.28125" style="10" customWidth="1"/>
    <col min="2" max="2" width="18.140625" style="10" customWidth="1"/>
    <col min="3" max="3" width="15.28125" style="10" customWidth="1"/>
    <col min="4" max="4" width="15.421875" style="10" customWidth="1"/>
    <col min="5" max="5" width="14.8515625" style="10" customWidth="1"/>
    <col min="6" max="6" width="18.140625" style="10" customWidth="1"/>
    <col min="7" max="7" width="19.7109375" style="10" customWidth="1"/>
    <col min="8" max="8" width="19.421875" style="10" customWidth="1"/>
    <col min="9" max="9" width="15.8515625" style="10" customWidth="1"/>
    <col min="10" max="10" width="12.28125" style="10" customWidth="1"/>
    <col min="11" max="11" width="16.00390625" style="10" customWidth="1"/>
    <col min="12" max="12" width="15.140625" style="10" customWidth="1"/>
    <col min="13" max="13" width="16.00390625" style="10" customWidth="1"/>
    <col min="14" max="14" width="16.8515625" style="10" customWidth="1"/>
    <col min="15" max="15" width="16.421875" style="10" customWidth="1"/>
    <col min="16" max="16" width="17.421875" style="10" customWidth="1"/>
    <col min="17" max="17" width="17.00390625" style="10" customWidth="1"/>
    <col min="18" max="18" width="16.421875" style="10" customWidth="1"/>
    <col min="19" max="19" width="20.140625" style="10" customWidth="1"/>
    <col min="20" max="20" width="18.421875" style="10" customWidth="1"/>
    <col min="21" max="21" width="19.140625" style="10" customWidth="1"/>
    <col min="22" max="22" width="19.421875" style="10" customWidth="1"/>
    <col min="23" max="23" width="14.140625" style="10" customWidth="1"/>
    <col min="24" max="24" width="16.28125" style="10" customWidth="1"/>
    <col min="25" max="25" width="14.00390625" style="10" customWidth="1"/>
    <col min="26" max="26" width="14.28125" style="10" customWidth="1"/>
    <col min="27" max="27" width="16.421875" style="10" customWidth="1"/>
    <col min="28" max="28" width="15.8515625" style="10" customWidth="1"/>
    <col min="29" max="30" width="16.28125" style="10" customWidth="1"/>
    <col min="31" max="31" width="15.28125" style="10" customWidth="1"/>
    <col min="32" max="32" width="14.421875" style="10" customWidth="1"/>
    <col min="33" max="33" width="15.421875" style="10" customWidth="1"/>
    <col min="34" max="34" width="15.28125" style="10" customWidth="1"/>
    <col min="35" max="35" width="18.140625" style="10" customWidth="1"/>
    <col min="36" max="37" width="18.421875" style="10" customWidth="1"/>
    <col min="38" max="38" width="19.140625" style="10" customWidth="1"/>
    <col min="39" max="39" width="20.421875" style="10" customWidth="1"/>
    <col min="40" max="40" width="18.140625" style="10" customWidth="1"/>
    <col min="41" max="42" width="19.421875" style="10" customWidth="1"/>
    <col min="43" max="43" width="18.140625" style="10" customWidth="1"/>
    <col min="44" max="44" width="10.28125" style="10" customWidth="1"/>
    <col min="45" max="45" width="12.421875" style="10" customWidth="1"/>
    <col min="46" max="48" width="11.28125" style="10" customWidth="1"/>
    <col min="49" max="49" width="11.421875" style="10" customWidth="1"/>
    <col min="50" max="50" width="10.421875" style="10" customWidth="1"/>
    <col min="51" max="51" width="10.140625" style="10" customWidth="1"/>
    <col min="52" max="52" width="11.421875" style="10" customWidth="1"/>
    <col min="53" max="53" width="13.7109375" style="10" customWidth="1"/>
    <col min="54" max="54" width="14.140625" style="10" customWidth="1"/>
    <col min="55" max="55" width="12.140625" style="10" customWidth="1"/>
    <col min="56" max="56" width="12.421875" style="10" customWidth="1"/>
    <col min="57" max="57" width="16.140625" style="10" customWidth="1"/>
    <col min="58" max="58" width="14.140625" style="10" customWidth="1"/>
    <col min="59" max="60" width="11.28125" style="10" customWidth="1"/>
    <col min="61" max="61" width="13.28125" style="10" customWidth="1"/>
    <col min="62" max="62" width="14.140625" style="10" customWidth="1"/>
    <col min="63" max="64" width="11.28125" style="10" customWidth="1"/>
    <col min="65" max="65" width="18.140625" style="10" customWidth="1"/>
    <col min="66" max="66" width="10.421875" style="10" customWidth="1"/>
    <col min="67" max="67" width="9.8515625" style="10" customWidth="1"/>
    <col min="68" max="68" width="10.28125" style="10" customWidth="1"/>
    <col min="69" max="69" width="10.421875" style="10" customWidth="1"/>
    <col min="70" max="70" width="10.7109375" style="10" customWidth="1"/>
    <col min="71" max="71" width="10.140625" style="10" customWidth="1"/>
    <col min="72" max="72" width="9.8515625" style="10" customWidth="1"/>
    <col min="73" max="73" width="9.7109375" style="10" customWidth="1"/>
    <col min="74" max="74" width="10.421875" style="10" customWidth="1"/>
    <col min="75" max="75" width="10.7109375" style="10" customWidth="1"/>
    <col min="76" max="76" width="10.140625" style="10" customWidth="1"/>
    <col min="77" max="77" width="10.8515625" style="10" customWidth="1"/>
    <col min="78" max="78" width="10.28125" style="10" customWidth="1"/>
    <col min="79" max="79" width="10.8515625" style="10" customWidth="1"/>
    <col min="80" max="80" width="9.7109375" style="10" customWidth="1"/>
    <col min="81" max="83" width="10.7109375" style="10" customWidth="1"/>
    <col min="84" max="84" width="11.00390625" style="10" customWidth="1"/>
    <col min="85" max="85" width="11.28125" style="10" customWidth="1"/>
    <col min="86" max="16384" width="11.421875" style="10" customWidth="1"/>
  </cols>
  <sheetData>
    <row r="1" spans="1:85" ht="63.75" customHeight="1">
      <c r="A1" s="57" t="s">
        <v>49</v>
      </c>
      <c r="B1" s="57" t="s">
        <v>51</v>
      </c>
      <c r="C1" s="57" t="s">
        <v>52</v>
      </c>
      <c r="D1" s="54" t="s">
        <v>53</v>
      </c>
      <c r="E1" s="57" t="s">
        <v>54</v>
      </c>
      <c r="F1" s="57" t="s">
        <v>55</v>
      </c>
      <c r="G1" s="57" t="s">
        <v>56</v>
      </c>
      <c r="H1" s="70" t="s">
        <v>57</v>
      </c>
      <c r="I1" s="70" t="s">
        <v>58</v>
      </c>
      <c r="J1" s="70" t="s">
        <v>59</v>
      </c>
      <c r="K1" s="57" t="s">
        <v>197</v>
      </c>
      <c r="L1" s="57" t="s">
        <v>198</v>
      </c>
      <c r="M1" s="57" t="s">
        <v>199</v>
      </c>
      <c r="N1" s="57" t="s">
        <v>200</v>
      </c>
      <c r="O1" s="57" t="s">
        <v>93</v>
      </c>
      <c r="P1" s="57" t="s">
        <v>94</v>
      </c>
      <c r="Q1" s="57" t="s">
        <v>95</v>
      </c>
      <c r="R1" s="57" t="s">
        <v>96</v>
      </c>
      <c r="S1" s="57" t="s">
        <v>97</v>
      </c>
      <c r="T1" s="57" t="s">
        <v>98</v>
      </c>
      <c r="U1" s="57" t="s">
        <v>99</v>
      </c>
      <c r="V1" s="57" t="s">
        <v>100</v>
      </c>
      <c r="W1" s="57" t="s">
        <v>101</v>
      </c>
      <c r="X1" s="57" t="s">
        <v>102</v>
      </c>
      <c r="Y1" s="57" t="s">
        <v>103</v>
      </c>
      <c r="Z1" s="57" t="s">
        <v>104</v>
      </c>
      <c r="AA1" s="57" t="s">
        <v>105</v>
      </c>
      <c r="AB1" s="57" t="s">
        <v>106</v>
      </c>
      <c r="AC1" s="57" t="s">
        <v>107</v>
      </c>
      <c r="AD1" s="57" t="s">
        <v>108</v>
      </c>
      <c r="AE1" s="57" t="s">
        <v>109</v>
      </c>
      <c r="AF1" s="57" t="s">
        <v>110</v>
      </c>
      <c r="AG1" s="57" t="s">
        <v>111</v>
      </c>
      <c r="AH1" s="57" t="s">
        <v>112</v>
      </c>
      <c r="AI1" s="57" t="s">
        <v>113</v>
      </c>
      <c r="AJ1" s="57" t="s">
        <v>114</v>
      </c>
      <c r="AK1" s="57" t="s">
        <v>115</v>
      </c>
      <c r="AL1" s="57" t="s">
        <v>116</v>
      </c>
      <c r="AM1" s="92" t="s">
        <v>117</v>
      </c>
      <c r="AN1" s="92" t="s">
        <v>118</v>
      </c>
      <c r="AO1" s="92" t="s">
        <v>119</v>
      </c>
      <c r="AP1" s="92" t="s">
        <v>120</v>
      </c>
      <c r="AQ1" s="92" t="s">
        <v>121</v>
      </c>
      <c r="AR1" s="93" t="s">
        <v>271</v>
      </c>
      <c r="AS1" s="93" t="s">
        <v>262</v>
      </c>
      <c r="AT1" s="93" t="s">
        <v>263</v>
      </c>
      <c r="AU1" s="93" t="s">
        <v>264</v>
      </c>
      <c r="AV1" s="93" t="s">
        <v>265</v>
      </c>
      <c r="AW1" s="93" t="s">
        <v>266</v>
      </c>
      <c r="AX1" s="94" t="s">
        <v>267</v>
      </c>
      <c r="AY1" s="95" t="s">
        <v>268</v>
      </c>
      <c r="AZ1" s="95" t="s">
        <v>269</v>
      </c>
      <c r="BA1" s="57" t="s">
        <v>257</v>
      </c>
      <c r="BB1" s="57" t="s">
        <v>258</v>
      </c>
      <c r="BC1" s="57" t="s">
        <v>259</v>
      </c>
      <c r="BD1" s="57" t="s">
        <v>260</v>
      </c>
      <c r="BE1" s="92" t="s">
        <v>270</v>
      </c>
      <c r="BF1" s="92" t="s">
        <v>64</v>
      </c>
      <c r="BG1" s="92" t="s">
        <v>65</v>
      </c>
      <c r="BH1" s="92" t="s">
        <v>66</v>
      </c>
      <c r="BI1" s="92" t="s">
        <v>67</v>
      </c>
      <c r="BJ1" s="57" t="s">
        <v>232</v>
      </c>
      <c r="BK1" s="57" t="s">
        <v>233</v>
      </c>
      <c r="BL1" s="57" t="s">
        <v>234</v>
      </c>
      <c r="BM1" s="57" t="s">
        <v>235</v>
      </c>
      <c r="BN1" s="57" t="s">
        <v>236</v>
      </c>
      <c r="BO1" s="57" t="s">
        <v>237</v>
      </c>
      <c r="BP1" s="57" t="s">
        <v>238</v>
      </c>
      <c r="BQ1" s="57" t="s">
        <v>239</v>
      </c>
      <c r="BR1" s="57" t="s">
        <v>240</v>
      </c>
      <c r="BS1" s="57" t="s">
        <v>241</v>
      </c>
      <c r="BT1" s="57" t="s">
        <v>242</v>
      </c>
      <c r="BU1" s="57" t="s">
        <v>243</v>
      </c>
      <c r="BV1" s="57" t="s">
        <v>244</v>
      </c>
      <c r="BW1" s="57" t="s">
        <v>245</v>
      </c>
      <c r="BX1" s="57" t="s">
        <v>246</v>
      </c>
      <c r="BY1" s="57" t="s">
        <v>247</v>
      </c>
      <c r="BZ1" s="57" t="s">
        <v>248</v>
      </c>
      <c r="CA1" s="57" t="s">
        <v>249</v>
      </c>
      <c r="CB1" s="57" t="s">
        <v>250</v>
      </c>
      <c r="CC1" s="57" t="s">
        <v>251</v>
      </c>
      <c r="CD1" s="57" t="s">
        <v>252</v>
      </c>
      <c r="CE1" s="57" t="s">
        <v>253</v>
      </c>
      <c r="CF1" s="57" t="s">
        <v>254</v>
      </c>
      <c r="CG1" s="57" t="s">
        <v>255</v>
      </c>
    </row>
    <row r="2" spans="1:61" ht="15">
      <c r="A2" s="10" t="s">
        <v>0</v>
      </c>
      <c r="B2" s="11"/>
      <c r="C2" s="11"/>
      <c r="D2" s="11"/>
      <c r="E2" s="11"/>
      <c r="F2" s="8">
        <v>100</v>
      </c>
      <c r="G2" s="11"/>
      <c r="H2" s="11"/>
      <c r="I2" s="11"/>
      <c r="J2" s="11"/>
      <c r="K2" s="39"/>
      <c r="L2" s="39"/>
      <c r="M2" s="39"/>
      <c r="N2" s="39"/>
      <c r="O2" s="40">
        <v>135</v>
      </c>
      <c r="P2" s="40">
        <v>122</v>
      </c>
      <c r="Q2" s="40">
        <v>60</v>
      </c>
      <c r="R2" s="40">
        <v>46</v>
      </c>
      <c r="S2" s="40">
        <v>0.002</v>
      </c>
      <c r="T2" s="40"/>
      <c r="U2" s="40">
        <v>0.018</v>
      </c>
      <c r="V2" s="40">
        <v>0.01</v>
      </c>
      <c r="W2" s="40"/>
      <c r="X2" s="40"/>
      <c r="Y2" s="40"/>
      <c r="Z2" s="40">
        <v>1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10">
        <v>0</v>
      </c>
      <c r="AN2" s="10">
        <v>0.25</v>
      </c>
      <c r="AO2" s="10">
        <v>1</v>
      </c>
      <c r="AP2" s="10">
        <v>1</v>
      </c>
      <c r="AQ2" s="10">
        <v>1</v>
      </c>
      <c r="AR2" s="41">
        <v>0.222</v>
      </c>
      <c r="AS2" s="41">
        <v>0.5</v>
      </c>
      <c r="AT2" s="41">
        <v>0.5</v>
      </c>
      <c r="AU2" s="41">
        <v>0.5</v>
      </c>
      <c r="AV2" s="41">
        <v>0.5</v>
      </c>
      <c r="AW2" s="41">
        <v>0.5</v>
      </c>
      <c r="AX2" s="41">
        <v>0.75</v>
      </c>
      <c r="AY2" s="41">
        <v>0.75</v>
      </c>
      <c r="AZ2" s="41">
        <v>0.75</v>
      </c>
      <c r="BA2" s="10">
        <v>98.2</v>
      </c>
      <c r="BB2" s="10">
        <v>96.5</v>
      </c>
      <c r="BC2" s="42">
        <v>98.7</v>
      </c>
      <c r="BD2" s="10">
        <v>94.8</v>
      </c>
      <c r="BE2" s="43">
        <v>22.766</v>
      </c>
      <c r="BF2" s="43">
        <v>23.15</v>
      </c>
      <c r="BG2" s="43">
        <v>21.127</v>
      </c>
      <c r="BH2" s="43">
        <v>21.362</v>
      </c>
      <c r="BI2" s="44"/>
    </row>
    <row r="3" spans="1:61" ht="15">
      <c r="A3" s="10" t="s">
        <v>1</v>
      </c>
      <c r="B3" s="11"/>
      <c r="C3" s="8">
        <v>55.710306406685234</v>
      </c>
      <c r="D3" s="11"/>
      <c r="E3" s="8">
        <v>92.664</v>
      </c>
      <c r="F3" s="8">
        <v>131.498</v>
      </c>
      <c r="G3" s="11"/>
      <c r="H3" s="11"/>
      <c r="I3" s="11"/>
      <c r="J3" s="11"/>
      <c r="K3" s="39"/>
      <c r="L3" s="39"/>
      <c r="M3" s="39"/>
      <c r="N3" s="39"/>
      <c r="O3" s="40">
        <v>230</v>
      </c>
      <c r="P3" s="40">
        <v>172</v>
      </c>
      <c r="Q3" s="40">
        <v>171</v>
      </c>
      <c r="R3" s="40">
        <v>193</v>
      </c>
      <c r="S3" s="40"/>
      <c r="T3" s="45"/>
      <c r="U3" s="40">
        <v>0.0037</v>
      </c>
      <c r="V3" s="40">
        <v>0.049</v>
      </c>
      <c r="W3" s="40"/>
      <c r="X3" s="40"/>
      <c r="Y3" s="40"/>
      <c r="Z3" s="40">
        <v>2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10">
        <v>0</v>
      </c>
      <c r="AN3" s="10">
        <v>0.5</v>
      </c>
      <c r="AO3" s="10">
        <v>0.5</v>
      </c>
      <c r="AP3" s="10">
        <v>0.5</v>
      </c>
      <c r="AQ3" s="10">
        <v>1</v>
      </c>
      <c r="AR3" s="41">
        <v>0.5</v>
      </c>
      <c r="AS3" s="41">
        <v>0.571</v>
      </c>
      <c r="AT3" s="41">
        <v>0.75</v>
      </c>
      <c r="AU3" s="41">
        <v>0.75</v>
      </c>
      <c r="AV3" s="41">
        <v>0.75</v>
      </c>
      <c r="AW3" s="41">
        <v>0.75</v>
      </c>
      <c r="AX3" s="41">
        <v>0.75</v>
      </c>
      <c r="AY3" s="41">
        <v>0.75</v>
      </c>
      <c r="AZ3" s="41">
        <v>0.75</v>
      </c>
      <c r="BA3" s="46">
        <v>97.5</v>
      </c>
      <c r="BB3" s="10">
        <v>99.1</v>
      </c>
      <c r="BC3" s="42">
        <v>98.3</v>
      </c>
      <c r="BD3" s="10">
        <v>95.4</v>
      </c>
      <c r="BE3" s="43">
        <v>42.405</v>
      </c>
      <c r="BF3" s="43">
        <v>45.293</v>
      </c>
      <c r="BG3" s="44">
        <v>44.997</v>
      </c>
      <c r="BH3" s="44">
        <v>45.495</v>
      </c>
      <c r="BI3" s="43">
        <v>48.238</v>
      </c>
    </row>
    <row r="4" spans="1:61" ht="15">
      <c r="A4" s="10" t="s">
        <v>2</v>
      </c>
      <c r="B4" s="11"/>
      <c r="C4" s="8"/>
      <c r="D4" s="11"/>
      <c r="E4" s="11"/>
      <c r="F4" s="8">
        <v>81.69</v>
      </c>
      <c r="G4" s="11"/>
      <c r="H4" s="11"/>
      <c r="I4" s="11"/>
      <c r="J4" s="11"/>
      <c r="K4" s="39"/>
      <c r="L4" s="39"/>
      <c r="M4" s="39"/>
      <c r="N4" s="39"/>
      <c r="O4" s="40">
        <v>158</v>
      </c>
      <c r="P4" s="40"/>
      <c r="Q4" s="40">
        <v>13</v>
      </c>
      <c r="R4" s="40">
        <v>4</v>
      </c>
      <c r="S4" s="40"/>
      <c r="T4" s="45"/>
      <c r="U4" s="40"/>
      <c r="V4" s="40"/>
      <c r="W4" s="40"/>
      <c r="X4" s="40"/>
      <c r="Y4" s="40"/>
      <c r="Z4" s="40">
        <v>1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10">
        <v>0.25</v>
      </c>
      <c r="AN4" s="10">
        <v>0.25</v>
      </c>
      <c r="AO4" s="10">
        <v>0</v>
      </c>
      <c r="AP4" s="10">
        <v>0</v>
      </c>
      <c r="AQ4" s="10">
        <v>1</v>
      </c>
      <c r="AR4" s="41">
        <v>0.5</v>
      </c>
      <c r="AS4" s="41">
        <v>0.5</v>
      </c>
      <c r="AT4" s="41">
        <v>0.5</v>
      </c>
      <c r="AU4" s="41">
        <v>0.5</v>
      </c>
      <c r="AV4" s="41">
        <v>0.5</v>
      </c>
      <c r="AW4" s="41">
        <v>0.5</v>
      </c>
      <c r="AX4" s="41">
        <v>0.75</v>
      </c>
      <c r="AY4" s="41">
        <v>0.75</v>
      </c>
      <c r="AZ4" s="41">
        <v>0.75</v>
      </c>
      <c r="BA4" s="47">
        <v>96.4</v>
      </c>
      <c r="BB4" s="10">
        <v>95</v>
      </c>
      <c r="BC4" s="42">
        <v>98.5</v>
      </c>
      <c r="BD4" s="10">
        <v>93.6</v>
      </c>
      <c r="BE4" s="44">
        <v>29.164</v>
      </c>
      <c r="BF4" s="43">
        <v>24.402</v>
      </c>
      <c r="BG4" s="43">
        <v>28.174</v>
      </c>
      <c r="BH4" s="44">
        <v>29.7</v>
      </c>
      <c r="BI4" s="44">
        <v>0</v>
      </c>
    </row>
    <row r="5" spans="1:61" ht="15">
      <c r="A5" s="10" t="s">
        <v>3</v>
      </c>
      <c r="B5" s="8">
        <v>8.36383804769828</v>
      </c>
      <c r="C5" s="8">
        <v>48.828125</v>
      </c>
      <c r="D5" s="11"/>
      <c r="E5" s="8">
        <v>104.906</v>
      </c>
      <c r="F5" s="8">
        <v>150</v>
      </c>
      <c r="G5" s="11"/>
      <c r="H5" s="11"/>
      <c r="I5" s="11"/>
      <c r="J5" s="11"/>
      <c r="K5" s="39"/>
      <c r="L5" s="39"/>
      <c r="M5" s="39"/>
      <c r="N5" s="39"/>
      <c r="O5" s="40"/>
      <c r="P5" s="40">
        <v>956</v>
      </c>
      <c r="Q5" s="40">
        <v>463</v>
      </c>
      <c r="R5" s="40">
        <v>457</v>
      </c>
      <c r="S5" s="40"/>
      <c r="T5" s="45"/>
      <c r="U5" s="40">
        <v>0.522</v>
      </c>
      <c r="V5" s="40">
        <v>0.93</v>
      </c>
      <c r="W5" s="40"/>
      <c r="X5" s="40"/>
      <c r="Y5" s="40"/>
      <c r="Z5" s="40">
        <v>0</v>
      </c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10">
        <v>0.5</v>
      </c>
      <c r="AN5" s="10">
        <v>0.25</v>
      </c>
      <c r="AO5" s="10">
        <v>1</v>
      </c>
      <c r="AP5" s="10">
        <v>1</v>
      </c>
      <c r="AQ5" s="10">
        <v>1</v>
      </c>
      <c r="AR5" s="41">
        <v>0.5</v>
      </c>
      <c r="AS5" s="41">
        <v>0.75</v>
      </c>
      <c r="AT5" s="41">
        <v>0.75</v>
      </c>
      <c r="AU5" s="41">
        <v>0.75</v>
      </c>
      <c r="AV5" s="41">
        <v>0.75</v>
      </c>
      <c r="AW5" s="41">
        <v>0.75</v>
      </c>
      <c r="AX5" s="41">
        <v>0.75</v>
      </c>
      <c r="AY5" s="41">
        <v>0.75</v>
      </c>
      <c r="AZ5" s="41">
        <v>0.75</v>
      </c>
      <c r="BA5" s="47">
        <v>96</v>
      </c>
      <c r="BB5" s="10">
        <v>98.7</v>
      </c>
      <c r="BC5" s="42">
        <v>99.2</v>
      </c>
      <c r="BD5" s="11">
        <v>95.5</v>
      </c>
      <c r="BE5" s="43">
        <v>0</v>
      </c>
      <c r="BF5" s="44">
        <v>22.529</v>
      </c>
      <c r="BG5" s="43">
        <v>24.451</v>
      </c>
      <c r="BH5" s="44">
        <v>25.712</v>
      </c>
      <c r="BI5" s="43">
        <v>27.526</v>
      </c>
    </row>
    <row r="6" spans="1:61" ht="15">
      <c r="A6" s="10" t="s">
        <v>4</v>
      </c>
      <c r="B6" s="11"/>
      <c r="C6" s="8">
        <v>40.37685060565276</v>
      </c>
      <c r="D6" s="11"/>
      <c r="E6" s="8">
        <v>123.016</v>
      </c>
      <c r="F6" s="8">
        <v>102.452</v>
      </c>
      <c r="G6" s="48">
        <v>16.04995374653099</v>
      </c>
      <c r="H6" s="11"/>
      <c r="I6" s="11"/>
      <c r="J6" s="11"/>
      <c r="K6" s="39"/>
      <c r="L6" s="39"/>
      <c r="M6" s="39"/>
      <c r="N6" s="39"/>
      <c r="O6" s="40">
        <v>45</v>
      </c>
      <c r="P6" s="40"/>
      <c r="Q6" s="40">
        <v>74</v>
      </c>
      <c r="R6" s="40">
        <v>28</v>
      </c>
      <c r="S6" s="40">
        <v>0.003</v>
      </c>
      <c r="T6" s="45"/>
      <c r="U6" s="40">
        <v>0.005</v>
      </c>
      <c r="V6" s="40">
        <v>0.01</v>
      </c>
      <c r="W6" s="40"/>
      <c r="X6" s="40"/>
      <c r="Y6" s="40"/>
      <c r="Z6" s="40">
        <v>3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10">
        <v>1</v>
      </c>
      <c r="AN6" s="10">
        <v>0.25</v>
      </c>
      <c r="AO6" s="10">
        <v>0.25</v>
      </c>
      <c r="AP6" s="10">
        <v>0.25</v>
      </c>
      <c r="AQ6" s="10">
        <v>1</v>
      </c>
      <c r="AR6" s="41">
        <v>0.5</v>
      </c>
      <c r="AS6" s="41">
        <v>0.571</v>
      </c>
      <c r="AT6" s="41">
        <v>0.328</v>
      </c>
      <c r="AU6" s="41">
        <v>0.7</v>
      </c>
      <c r="AV6" s="41">
        <v>0.75</v>
      </c>
      <c r="AW6" s="41">
        <v>0.75</v>
      </c>
      <c r="AX6" s="41">
        <v>0.75</v>
      </c>
      <c r="AY6" s="41">
        <v>0.75</v>
      </c>
      <c r="AZ6" s="41">
        <v>0.75</v>
      </c>
      <c r="BA6" s="47">
        <v>98</v>
      </c>
      <c r="BB6" s="11">
        <v>99.3</v>
      </c>
      <c r="BC6" s="26">
        <v>99.4</v>
      </c>
      <c r="BD6" s="11">
        <v>97</v>
      </c>
      <c r="BE6" s="44">
        <v>12.022</v>
      </c>
      <c r="BF6" s="44">
        <v>6.7940000000000005</v>
      </c>
      <c r="BG6" s="43">
        <v>10.679</v>
      </c>
      <c r="BH6" s="43">
        <v>11.658</v>
      </c>
      <c r="BI6" s="43">
        <v>57.815</v>
      </c>
    </row>
    <row r="7" spans="1:61" ht="15">
      <c r="A7" s="10" t="s">
        <v>5</v>
      </c>
      <c r="B7" s="11"/>
      <c r="C7" s="8">
        <v>123.15270935960592</v>
      </c>
      <c r="D7" s="11"/>
      <c r="E7" s="8">
        <v>309.804</v>
      </c>
      <c r="F7" s="8">
        <v>302.365</v>
      </c>
      <c r="G7" s="11"/>
      <c r="H7" s="11"/>
      <c r="I7" s="11"/>
      <c r="J7" s="11"/>
      <c r="K7" s="39"/>
      <c r="L7" s="39"/>
      <c r="M7" s="39"/>
      <c r="N7" s="39"/>
      <c r="O7" s="40">
        <v>337</v>
      </c>
      <c r="P7" s="40">
        <v>237</v>
      </c>
      <c r="Q7" s="40">
        <v>173</v>
      </c>
      <c r="R7" s="40">
        <v>118</v>
      </c>
      <c r="S7" s="40">
        <v>0.01</v>
      </c>
      <c r="T7" s="45"/>
      <c r="U7" s="40">
        <v>0.035</v>
      </c>
      <c r="V7" s="40">
        <v>0.1</v>
      </c>
      <c r="W7" s="40">
        <v>1</v>
      </c>
      <c r="X7" s="40"/>
      <c r="Y7" s="40"/>
      <c r="Z7" s="40">
        <v>1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10">
        <v>1</v>
      </c>
      <c r="AN7" s="10">
        <v>0.25</v>
      </c>
      <c r="AO7" s="10">
        <v>1</v>
      </c>
      <c r="AP7" s="10">
        <v>0.5</v>
      </c>
      <c r="AQ7" s="10">
        <v>1</v>
      </c>
      <c r="AR7" s="41">
        <v>0.5</v>
      </c>
      <c r="AS7" s="41">
        <v>0.571</v>
      </c>
      <c r="AT7" s="41">
        <v>0.75</v>
      </c>
      <c r="AU7" s="41">
        <v>0.75</v>
      </c>
      <c r="AV7" s="41">
        <v>0.75</v>
      </c>
      <c r="AW7" s="41">
        <v>0.75</v>
      </c>
      <c r="AX7" s="41">
        <v>0.75</v>
      </c>
      <c r="AY7" s="41">
        <v>0.75</v>
      </c>
      <c r="AZ7" s="41">
        <v>0.75</v>
      </c>
      <c r="BA7" s="47">
        <v>90</v>
      </c>
      <c r="BB7" s="11">
        <v>98.4</v>
      </c>
      <c r="BC7" s="26">
        <v>98.2</v>
      </c>
      <c r="BD7" s="11">
        <v>87</v>
      </c>
      <c r="BE7" s="43">
        <v>50.307</v>
      </c>
      <c r="BF7" s="44">
        <v>47.818</v>
      </c>
      <c r="BG7" s="43">
        <v>48.739</v>
      </c>
      <c r="BH7" s="44">
        <v>50.506</v>
      </c>
      <c r="BI7" s="43">
        <v>52.95</v>
      </c>
    </row>
    <row r="8" spans="1:61" ht="15">
      <c r="A8" s="10" t="s">
        <v>6</v>
      </c>
      <c r="B8" s="8">
        <v>28.2424690445389</v>
      </c>
      <c r="C8" s="8">
        <v>47.58667573079538</v>
      </c>
      <c r="D8" s="11"/>
      <c r="E8" s="8">
        <v>182.025</v>
      </c>
      <c r="F8" s="8">
        <v>204.92</v>
      </c>
      <c r="G8" s="11"/>
      <c r="H8" s="11"/>
      <c r="I8" s="11"/>
      <c r="J8" s="11"/>
      <c r="K8" s="39"/>
      <c r="L8" s="39"/>
      <c r="M8" s="39"/>
      <c r="N8" s="39"/>
      <c r="O8" s="40">
        <v>3730</v>
      </c>
      <c r="P8" s="40">
        <v>4922</v>
      </c>
      <c r="Q8" s="40">
        <v>4086</v>
      </c>
      <c r="R8" s="40">
        <v>2157</v>
      </c>
      <c r="S8" s="40">
        <v>0.49</v>
      </c>
      <c r="T8" s="45"/>
      <c r="U8" s="40">
        <v>5.1</v>
      </c>
      <c r="V8" s="40">
        <v>8.6</v>
      </c>
      <c r="W8" s="40">
        <v>13</v>
      </c>
      <c r="X8" s="40"/>
      <c r="Y8" s="40"/>
      <c r="Z8" s="40">
        <v>5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10">
        <v>0</v>
      </c>
      <c r="AN8" s="10">
        <v>0</v>
      </c>
      <c r="AO8" s="10">
        <v>0.75</v>
      </c>
      <c r="AP8" s="10">
        <v>1</v>
      </c>
      <c r="AQ8" s="10">
        <v>1</v>
      </c>
      <c r="AR8" s="41">
        <v>0.5</v>
      </c>
      <c r="AS8" s="41">
        <v>0.75</v>
      </c>
      <c r="AT8" s="41">
        <v>0.75</v>
      </c>
      <c r="AU8" s="41">
        <v>0.75</v>
      </c>
      <c r="AV8" s="41">
        <v>0.75</v>
      </c>
      <c r="AW8" s="41">
        <v>0.75</v>
      </c>
      <c r="AX8" s="41">
        <v>0.75</v>
      </c>
      <c r="AY8" s="41">
        <v>0.75</v>
      </c>
      <c r="AZ8" s="41">
        <v>0.75</v>
      </c>
      <c r="BA8" s="47">
        <v>92</v>
      </c>
      <c r="BB8" s="11">
        <v>98.5</v>
      </c>
      <c r="BC8" s="42">
        <v>97.7</v>
      </c>
      <c r="BD8" s="11">
        <v>83.2</v>
      </c>
      <c r="BE8" s="43">
        <v>48.76</v>
      </c>
      <c r="BF8" s="44">
        <v>47.192</v>
      </c>
      <c r="BG8" s="43">
        <v>49.067</v>
      </c>
      <c r="BH8" s="44">
        <v>47.634</v>
      </c>
      <c r="BI8" s="43">
        <v>48.476</v>
      </c>
    </row>
    <row r="9" spans="1:61" ht="15">
      <c r="A9" s="10" t="s">
        <v>7</v>
      </c>
      <c r="B9" s="8">
        <v>4.335551522484372</v>
      </c>
      <c r="C9" s="8">
        <v>21.698698078115314</v>
      </c>
      <c r="D9" s="11"/>
      <c r="E9" s="8">
        <v>82.28</v>
      </c>
      <c r="F9" s="8">
        <v>131.751</v>
      </c>
      <c r="G9" s="11"/>
      <c r="H9" s="11"/>
      <c r="I9" s="11"/>
      <c r="J9" s="11"/>
      <c r="K9" s="39"/>
      <c r="L9" s="39"/>
      <c r="M9" s="39"/>
      <c r="N9" s="39"/>
      <c r="O9" s="40">
        <v>1441</v>
      </c>
      <c r="P9" s="40">
        <v>914</v>
      </c>
      <c r="Q9" s="40">
        <v>836</v>
      </c>
      <c r="R9" s="40">
        <v>1013</v>
      </c>
      <c r="S9" s="40">
        <v>0.04</v>
      </c>
      <c r="T9" s="45"/>
      <c r="U9" s="40">
        <v>1.3</v>
      </c>
      <c r="V9" s="40">
        <v>4.1</v>
      </c>
      <c r="W9" s="40">
        <v>3</v>
      </c>
      <c r="X9" s="40"/>
      <c r="Y9" s="40"/>
      <c r="Z9" s="40">
        <v>5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10">
        <v>0.5</v>
      </c>
      <c r="AN9" s="10">
        <v>0.25</v>
      </c>
      <c r="AO9" s="10">
        <v>0.5</v>
      </c>
      <c r="AP9" s="10">
        <v>1</v>
      </c>
      <c r="AQ9" s="10">
        <v>1</v>
      </c>
      <c r="AR9" s="41">
        <v>0.583</v>
      </c>
      <c r="AS9" s="41">
        <v>0.75</v>
      </c>
      <c r="AT9" s="41">
        <v>0.75</v>
      </c>
      <c r="AU9" s="41">
        <v>0.75</v>
      </c>
      <c r="AV9" s="41">
        <v>0.75</v>
      </c>
      <c r="AW9" s="41">
        <v>0.75</v>
      </c>
      <c r="AX9" s="41">
        <v>0.75</v>
      </c>
      <c r="AY9" s="41">
        <v>0.75</v>
      </c>
      <c r="AZ9" s="41">
        <v>0.75</v>
      </c>
      <c r="BA9" s="47">
        <v>62</v>
      </c>
      <c r="BB9" s="11">
        <v>63.2</v>
      </c>
      <c r="BC9" s="42">
        <v>64.4</v>
      </c>
      <c r="BD9" s="11">
        <v>72.3</v>
      </c>
      <c r="BE9" s="43">
        <v>21.247</v>
      </c>
      <c r="BF9" s="43">
        <v>22.076</v>
      </c>
      <c r="BG9" s="43">
        <v>23.369</v>
      </c>
      <c r="BH9" s="44">
        <v>24.323</v>
      </c>
      <c r="BI9" s="43">
        <v>21.906</v>
      </c>
    </row>
    <row r="10" spans="1:61" ht="15">
      <c r="A10" s="10" t="s">
        <v>8</v>
      </c>
      <c r="B10" s="8"/>
      <c r="C10" s="8"/>
      <c r="D10" s="11"/>
      <c r="E10" s="8"/>
      <c r="F10" s="8">
        <v>92.827</v>
      </c>
      <c r="G10" s="11">
        <v>52.5</v>
      </c>
      <c r="H10" s="11"/>
      <c r="I10" s="11"/>
      <c r="J10" s="11"/>
      <c r="K10" s="39"/>
      <c r="L10" s="39"/>
      <c r="M10" s="39"/>
      <c r="N10" s="39"/>
      <c r="O10" s="40"/>
      <c r="P10" s="40">
        <v>25</v>
      </c>
      <c r="Q10" s="40">
        <v>50</v>
      </c>
      <c r="R10" s="40">
        <v>18</v>
      </c>
      <c r="S10" s="40"/>
      <c r="T10" s="45"/>
      <c r="U10" s="40"/>
      <c r="V10" s="40">
        <v>0.002</v>
      </c>
      <c r="W10" s="40"/>
      <c r="X10" s="40"/>
      <c r="Y10" s="40"/>
      <c r="Z10" s="40">
        <v>1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41">
        <v>0</v>
      </c>
      <c r="AS10" s="41">
        <v>0.429</v>
      </c>
      <c r="AT10" s="41">
        <v>0.5</v>
      </c>
      <c r="AU10" s="41">
        <v>0.5</v>
      </c>
      <c r="AV10" s="41">
        <v>0.5</v>
      </c>
      <c r="AW10" s="41">
        <v>0.5</v>
      </c>
      <c r="AX10" s="41">
        <v>0.75</v>
      </c>
      <c r="AY10" s="41">
        <v>0.75</v>
      </c>
      <c r="AZ10" s="41">
        <v>0.75</v>
      </c>
      <c r="BA10" s="47">
        <v>90.3</v>
      </c>
      <c r="BB10" s="11">
        <v>83.7</v>
      </c>
      <c r="BC10" s="42">
        <v>86.6</v>
      </c>
      <c r="BD10" s="11">
        <v>76.1</v>
      </c>
      <c r="BE10" s="43">
        <v>16.792</v>
      </c>
      <c r="BF10" s="43">
        <v>11.802</v>
      </c>
      <c r="BG10" s="43">
        <v>12.28</v>
      </c>
      <c r="BH10" s="44">
        <v>11.445</v>
      </c>
      <c r="BI10" s="43">
        <v>5.004</v>
      </c>
    </row>
    <row r="11" spans="1:61" ht="15">
      <c r="A11" s="10" t="s">
        <v>9</v>
      </c>
      <c r="B11" s="8"/>
      <c r="C11" s="8">
        <v>48.30917874396135</v>
      </c>
      <c r="D11" s="11"/>
      <c r="E11" s="8">
        <v>47.485</v>
      </c>
      <c r="F11" s="8">
        <v>83.44</v>
      </c>
      <c r="G11" s="11"/>
      <c r="H11" s="11"/>
      <c r="I11" s="11"/>
      <c r="J11" s="11"/>
      <c r="K11" s="39"/>
      <c r="L11" s="39"/>
      <c r="M11" s="39"/>
      <c r="N11" s="39"/>
      <c r="O11" s="40">
        <v>490</v>
      </c>
      <c r="P11" s="40">
        <v>1111</v>
      </c>
      <c r="Q11" s="40">
        <v>598</v>
      </c>
      <c r="R11" s="40">
        <v>714</v>
      </c>
      <c r="S11" s="40">
        <v>0.018</v>
      </c>
      <c r="T11" s="45"/>
      <c r="U11" s="40">
        <v>0.019</v>
      </c>
      <c r="V11" s="40">
        <v>0.36</v>
      </c>
      <c r="W11" s="40"/>
      <c r="X11" s="40"/>
      <c r="Y11" s="40"/>
      <c r="Z11" s="40">
        <v>1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10">
        <v>0.5</v>
      </c>
      <c r="AN11" s="10">
        <v>0.25</v>
      </c>
      <c r="AO11" s="10">
        <v>1</v>
      </c>
      <c r="AP11" s="10">
        <v>1</v>
      </c>
      <c r="AQ11" s="10">
        <v>1</v>
      </c>
      <c r="AR11" s="41">
        <v>0.472</v>
      </c>
      <c r="AS11" s="41">
        <v>0.75</v>
      </c>
      <c r="AT11" s="41">
        <v>0.75</v>
      </c>
      <c r="AU11" s="41">
        <v>0.75</v>
      </c>
      <c r="AV11" s="41">
        <v>0.75</v>
      </c>
      <c r="AW11" s="41">
        <v>0.75</v>
      </c>
      <c r="AX11" s="41">
        <v>0.75</v>
      </c>
      <c r="AY11" s="41">
        <v>0.75</v>
      </c>
      <c r="AZ11" s="41">
        <v>0.75</v>
      </c>
      <c r="BA11" s="47">
        <v>98</v>
      </c>
      <c r="BB11" s="11">
        <v>97.1</v>
      </c>
      <c r="BC11" s="42">
        <v>96.4</v>
      </c>
      <c r="BD11" s="11">
        <v>93.8</v>
      </c>
      <c r="BE11" s="43">
        <v>56.455</v>
      </c>
      <c r="BF11" s="44">
        <v>46.384</v>
      </c>
      <c r="BG11" s="43">
        <v>43.026</v>
      </c>
      <c r="BH11" s="44">
        <v>36.78</v>
      </c>
      <c r="BI11" s="43">
        <v>33.383</v>
      </c>
    </row>
    <row r="12" spans="1:61" ht="15">
      <c r="A12" s="10" t="s">
        <v>10</v>
      </c>
      <c r="B12" s="8">
        <v>7.702888583218707</v>
      </c>
      <c r="C12" s="8">
        <v>41.84100418410041</v>
      </c>
      <c r="D12" s="11"/>
      <c r="E12" s="8">
        <v>123.857</v>
      </c>
      <c r="F12" s="8">
        <v>134.694</v>
      </c>
      <c r="G12" s="11"/>
      <c r="H12" s="11"/>
      <c r="I12" s="11"/>
      <c r="J12" s="11"/>
      <c r="K12" s="39"/>
      <c r="L12" s="39"/>
      <c r="M12" s="39"/>
      <c r="N12" s="39"/>
      <c r="O12" s="40">
        <v>19</v>
      </c>
      <c r="P12" s="40"/>
      <c r="Q12" s="40"/>
      <c r="R12" s="40"/>
      <c r="S12" s="40"/>
      <c r="T12" s="45"/>
      <c r="U12" s="40"/>
      <c r="V12" s="40"/>
      <c r="W12" s="40"/>
      <c r="X12" s="40"/>
      <c r="Y12" s="40"/>
      <c r="Z12" s="40">
        <v>0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10">
        <v>0.75</v>
      </c>
      <c r="AN12" s="10">
        <v>0.5</v>
      </c>
      <c r="AO12" s="10">
        <v>0.5</v>
      </c>
      <c r="AP12" s="10">
        <v>0.5</v>
      </c>
      <c r="AQ12" s="10">
        <v>0.75</v>
      </c>
      <c r="AR12" s="41">
        <v>0.5</v>
      </c>
      <c r="AS12" s="41">
        <v>0.75</v>
      </c>
      <c r="AT12" s="41">
        <v>1</v>
      </c>
      <c r="AU12" s="41">
        <v>0.75</v>
      </c>
      <c r="AV12" s="41">
        <v>0.75</v>
      </c>
      <c r="AW12" s="41">
        <v>0.75</v>
      </c>
      <c r="AX12" s="41">
        <v>0.75</v>
      </c>
      <c r="AY12" s="41">
        <v>0.75</v>
      </c>
      <c r="AZ12" s="41">
        <v>0.75</v>
      </c>
      <c r="BA12" s="47">
        <v>71</v>
      </c>
      <c r="BB12" s="11">
        <v>71.7</v>
      </c>
      <c r="BC12" s="42">
        <v>61.8</v>
      </c>
      <c r="BD12" s="11">
        <v>47.8</v>
      </c>
      <c r="BE12" s="43">
        <v>23.154</v>
      </c>
      <c r="BF12" s="44">
        <v>13.122</v>
      </c>
      <c r="BG12" s="43">
        <v>11.798</v>
      </c>
      <c r="BH12" s="44">
        <v>11.203</v>
      </c>
      <c r="BI12" s="43">
        <v>9.988</v>
      </c>
    </row>
    <row r="13" spans="1:61" ht="15">
      <c r="A13" s="10" t="s">
        <v>11</v>
      </c>
      <c r="B13" s="11"/>
      <c r="C13" s="8">
        <v>61.72839506172839</v>
      </c>
      <c r="D13" s="11"/>
      <c r="E13" s="8">
        <v>28.986</v>
      </c>
      <c r="F13" s="8">
        <v>113.01</v>
      </c>
      <c r="G13" s="11"/>
      <c r="H13" s="11"/>
      <c r="I13" s="11"/>
      <c r="J13" s="11"/>
      <c r="K13" s="39"/>
      <c r="L13" s="39"/>
      <c r="M13" s="39"/>
      <c r="N13" s="39"/>
      <c r="O13" s="40">
        <v>483</v>
      </c>
      <c r="P13" s="40">
        <v>292</v>
      </c>
      <c r="Q13" s="40">
        <v>124</v>
      </c>
      <c r="R13" s="40">
        <v>49</v>
      </c>
      <c r="S13" s="40">
        <v>0.006</v>
      </c>
      <c r="T13" s="45"/>
      <c r="U13" s="40">
        <v>0.076</v>
      </c>
      <c r="V13" s="40">
        <v>0.18</v>
      </c>
      <c r="W13" s="40">
        <v>1</v>
      </c>
      <c r="X13" s="40"/>
      <c r="Y13" s="40"/>
      <c r="Z13" s="40">
        <v>1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10">
        <v>0.75</v>
      </c>
      <c r="AN13" s="10">
        <v>0.25</v>
      </c>
      <c r="AO13" s="10">
        <v>0.25</v>
      </c>
      <c r="AP13" s="10">
        <v>1</v>
      </c>
      <c r="AQ13" s="10">
        <v>0.5</v>
      </c>
      <c r="AR13" s="41">
        <v>0.278</v>
      </c>
      <c r="AS13" s="41">
        <v>0.571</v>
      </c>
      <c r="AT13" s="41">
        <v>0.75</v>
      </c>
      <c r="AU13" s="41">
        <v>0.75</v>
      </c>
      <c r="AV13" s="41">
        <v>0.75</v>
      </c>
      <c r="AW13" s="41">
        <v>0.75</v>
      </c>
      <c r="AX13" s="41">
        <v>0.75</v>
      </c>
      <c r="AY13" s="41">
        <v>0.75</v>
      </c>
      <c r="AZ13" s="41">
        <v>0.75</v>
      </c>
      <c r="BA13" s="47">
        <v>89</v>
      </c>
      <c r="BB13" s="11">
        <v>86.6</v>
      </c>
      <c r="BC13" s="42">
        <v>80</v>
      </c>
      <c r="BD13" s="11">
        <v>70.4</v>
      </c>
      <c r="BE13" s="43">
        <v>72.509</v>
      </c>
      <c r="BF13" s="44">
        <v>30.398</v>
      </c>
      <c r="BG13" s="43">
        <v>28.625</v>
      </c>
      <c r="BH13" s="44">
        <v>25.004</v>
      </c>
      <c r="BI13" s="43">
        <v>40.392</v>
      </c>
    </row>
    <row r="14" spans="1:61" ht="15">
      <c r="A14" s="10" t="s">
        <v>12</v>
      </c>
      <c r="B14" s="11"/>
      <c r="C14" s="8"/>
      <c r="D14" s="11"/>
      <c r="E14" s="8">
        <v>20.747</v>
      </c>
      <c r="F14" s="8">
        <v>173.913</v>
      </c>
      <c r="G14" s="11"/>
      <c r="H14" s="11"/>
      <c r="I14" s="11"/>
      <c r="J14" s="11"/>
      <c r="K14" s="39"/>
      <c r="L14" s="39"/>
      <c r="M14" s="39"/>
      <c r="N14" s="39"/>
      <c r="O14" s="40">
        <v>150</v>
      </c>
      <c r="P14" s="40">
        <v>267</v>
      </c>
      <c r="Q14" s="40">
        <v>116</v>
      </c>
      <c r="R14" s="40">
        <v>66</v>
      </c>
      <c r="S14" s="40">
        <v>0.01</v>
      </c>
      <c r="T14" s="45"/>
      <c r="U14" s="40">
        <v>0.006</v>
      </c>
      <c r="V14" s="40">
        <v>0.012</v>
      </c>
      <c r="W14" s="40"/>
      <c r="X14" s="40"/>
      <c r="Y14" s="40"/>
      <c r="Z14" s="40">
        <v>2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10">
        <v>0.25</v>
      </c>
      <c r="AN14" s="10">
        <v>0.5</v>
      </c>
      <c r="AO14" s="10">
        <v>0.75</v>
      </c>
      <c r="AP14" s="10">
        <v>0.75</v>
      </c>
      <c r="AQ14" s="10">
        <v>1</v>
      </c>
      <c r="AR14" s="41">
        <v>0.333</v>
      </c>
      <c r="AS14" s="41">
        <v>0.589</v>
      </c>
      <c r="AT14" s="41">
        <v>0.328</v>
      </c>
      <c r="AU14" s="41">
        <v>0.65</v>
      </c>
      <c r="AV14" s="41">
        <v>0.75</v>
      </c>
      <c r="AW14" s="41">
        <v>0.75</v>
      </c>
      <c r="AX14" s="41">
        <v>0.75</v>
      </c>
      <c r="AY14" s="41">
        <v>0.75</v>
      </c>
      <c r="AZ14" s="41">
        <v>0.75</v>
      </c>
      <c r="BA14" s="47">
        <v>91</v>
      </c>
      <c r="BB14" s="11">
        <v>97.3</v>
      </c>
      <c r="BC14" s="42">
        <v>96.7</v>
      </c>
      <c r="BD14" s="11">
        <v>90</v>
      </c>
      <c r="BE14" s="43">
        <v>48.628</v>
      </c>
      <c r="BF14" s="43">
        <v>35.098</v>
      </c>
      <c r="BG14" s="43">
        <v>41.144</v>
      </c>
      <c r="BH14" s="44">
        <v>41.638</v>
      </c>
      <c r="BI14" s="43">
        <v>45.358</v>
      </c>
    </row>
    <row r="15" spans="1:61" ht="15">
      <c r="A15" s="10" t="s">
        <v>13</v>
      </c>
      <c r="B15" s="11"/>
      <c r="C15" s="8">
        <v>72.33273056057865</v>
      </c>
      <c r="D15" s="11"/>
      <c r="E15" s="8">
        <v>180.285</v>
      </c>
      <c r="F15" s="8">
        <v>248.555</v>
      </c>
      <c r="G15" s="11"/>
      <c r="H15" s="11"/>
      <c r="I15" s="11"/>
      <c r="J15" s="11"/>
      <c r="K15" s="39"/>
      <c r="L15" s="39"/>
      <c r="M15" s="39"/>
      <c r="N15" s="39"/>
      <c r="O15" s="40">
        <v>339</v>
      </c>
      <c r="P15" s="40">
        <v>426</v>
      </c>
      <c r="Q15" s="40">
        <v>193</v>
      </c>
      <c r="R15" s="40">
        <v>49</v>
      </c>
      <c r="S15" s="40">
        <v>0.01</v>
      </c>
      <c r="T15" s="45"/>
      <c r="U15" s="40">
        <v>0.021</v>
      </c>
      <c r="V15" s="40">
        <v>0.01</v>
      </c>
      <c r="W15" s="40">
        <v>1</v>
      </c>
      <c r="X15" s="40"/>
      <c r="Y15" s="40"/>
      <c r="Z15" s="40">
        <v>2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10">
        <v>0.5</v>
      </c>
      <c r="AN15" s="10">
        <v>0.75</v>
      </c>
      <c r="AO15" s="10">
        <v>1</v>
      </c>
      <c r="AP15" s="10">
        <v>0.5</v>
      </c>
      <c r="AQ15" s="10">
        <v>0</v>
      </c>
      <c r="AR15" s="41">
        <v>0.361</v>
      </c>
      <c r="AS15" s="41">
        <v>0.75</v>
      </c>
      <c r="AT15" s="41">
        <v>0.75</v>
      </c>
      <c r="AU15" s="41">
        <v>0.75</v>
      </c>
      <c r="AV15" s="41">
        <v>0.75</v>
      </c>
      <c r="AW15" s="41">
        <v>0.75</v>
      </c>
      <c r="AX15" s="41">
        <v>0.75</v>
      </c>
      <c r="AY15" s="41">
        <v>0.75</v>
      </c>
      <c r="AZ15" s="41">
        <v>0.75</v>
      </c>
      <c r="BA15" s="47">
        <v>95</v>
      </c>
      <c r="BB15" s="11">
        <v>95.1</v>
      </c>
      <c r="BC15" s="42">
        <v>93.1</v>
      </c>
      <c r="BD15" s="11">
        <v>86.3</v>
      </c>
      <c r="BE15" s="43">
        <v>21.324</v>
      </c>
      <c r="BF15" s="44">
        <v>20.168</v>
      </c>
      <c r="BG15" s="43">
        <v>21.995</v>
      </c>
      <c r="BH15" s="44">
        <v>22.888</v>
      </c>
      <c r="BI15" s="43">
        <v>24.033</v>
      </c>
    </row>
    <row r="16" spans="1:61" ht="15">
      <c r="A16" s="10" t="s">
        <v>14</v>
      </c>
      <c r="B16" s="11"/>
      <c r="C16" s="8">
        <v>121.21212121212122</v>
      </c>
      <c r="D16" s="11"/>
      <c r="E16" s="8"/>
      <c r="F16" s="8">
        <v>213.018</v>
      </c>
      <c r="G16" s="12">
        <v>83.91472868217055</v>
      </c>
      <c r="H16" s="11"/>
      <c r="I16" s="11"/>
      <c r="J16" s="11"/>
      <c r="K16" s="39"/>
      <c r="L16" s="39"/>
      <c r="M16" s="39"/>
      <c r="N16" s="39"/>
      <c r="O16" s="40"/>
      <c r="P16" s="40">
        <v>75</v>
      </c>
      <c r="Q16" s="40">
        <v>94</v>
      </c>
      <c r="R16" s="40">
        <v>60</v>
      </c>
      <c r="S16" s="40"/>
      <c r="T16" s="40"/>
      <c r="U16" s="40">
        <v>0.008</v>
      </c>
      <c r="V16" s="40">
        <v>0.01</v>
      </c>
      <c r="W16" s="40"/>
      <c r="X16" s="40"/>
      <c r="Y16" s="40"/>
      <c r="Z16" s="40">
        <v>0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10">
        <v>0</v>
      </c>
      <c r="AN16" s="10">
        <v>0.25</v>
      </c>
      <c r="AO16" s="10">
        <v>0.25</v>
      </c>
      <c r="AP16" s="10">
        <v>0.5</v>
      </c>
      <c r="AQ16" s="10">
        <v>0.75</v>
      </c>
      <c r="AR16" s="41">
        <v>0.361</v>
      </c>
      <c r="AS16" s="41">
        <v>0.5</v>
      </c>
      <c r="AT16" s="41">
        <v>0.5</v>
      </c>
      <c r="AU16" s="41">
        <v>0.5</v>
      </c>
      <c r="AV16" s="41">
        <v>0.5</v>
      </c>
      <c r="AW16" s="41">
        <v>0.583</v>
      </c>
      <c r="AX16" s="41">
        <v>0.75</v>
      </c>
      <c r="AY16" s="41">
        <v>0.75</v>
      </c>
      <c r="AZ16" s="41">
        <v>0.75</v>
      </c>
      <c r="BA16" s="47">
        <v>88</v>
      </c>
      <c r="BB16" s="11">
        <v>87.2</v>
      </c>
      <c r="BC16" s="42">
        <v>91.2</v>
      </c>
      <c r="BD16" s="11">
        <v>84.4</v>
      </c>
      <c r="BE16" s="44">
        <v>0</v>
      </c>
      <c r="BF16" s="43">
        <v>24.191</v>
      </c>
      <c r="BG16" s="43">
        <v>27.784</v>
      </c>
      <c r="BH16" s="43">
        <v>29.181</v>
      </c>
      <c r="BI16" s="44"/>
    </row>
    <row r="17" spans="1:61" ht="15">
      <c r="A17" s="10" t="s">
        <v>15</v>
      </c>
      <c r="B17" s="11"/>
      <c r="C17" s="8"/>
      <c r="D17" s="11"/>
      <c r="E17" s="8">
        <v>65.728</v>
      </c>
      <c r="F17" s="8">
        <v>86.957</v>
      </c>
      <c r="G17" s="11"/>
      <c r="H17" s="11"/>
      <c r="I17" s="11"/>
      <c r="J17" s="11"/>
      <c r="K17" s="39"/>
      <c r="L17" s="39"/>
      <c r="M17" s="39"/>
      <c r="N17" s="39"/>
      <c r="O17" s="40">
        <v>23</v>
      </c>
      <c r="P17" s="40"/>
      <c r="Q17" s="40">
        <v>179</v>
      </c>
      <c r="R17" s="40">
        <v>305</v>
      </c>
      <c r="S17" s="40"/>
      <c r="T17" s="40"/>
      <c r="U17" s="40">
        <v>0.003</v>
      </c>
      <c r="V17" s="40">
        <v>0.048</v>
      </c>
      <c r="W17" s="40"/>
      <c r="X17" s="40"/>
      <c r="Y17" s="40"/>
      <c r="Z17" s="40">
        <v>1</v>
      </c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N17" s="10">
        <v>1</v>
      </c>
      <c r="AO17" s="10">
        <v>1</v>
      </c>
      <c r="AP17" s="10">
        <v>1</v>
      </c>
      <c r="AQ17" s="10">
        <v>1</v>
      </c>
      <c r="AR17" s="41">
        <v>0.722</v>
      </c>
      <c r="AS17" s="41">
        <v>1.1</v>
      </c>
      <c r="AT17" s="41">
        <v>0.65</v>
      </c>
      <c r="AU17" s="41">
        <v>0.667</v>
      </c>
      <c r="AV17" s="41">
        <v>0.75</v>
      </c>
      <c r="AW17" s="41">
        <v>0.75</v>
      </c>
      <c r="AX17" s="41">
        <v>0.75</v>
      </c>
      <c r="AY17" s="41">
        <v>0.75</v>
      </c>
      <c r="AZ17" s="41">
        <v>0.75</v>
      </c>
      <c r="BA17" s="47">
        <v>98.9</v>
      </c>
      <c r="BB17" s="11">
        <v>99.1</v>
      </c>
      <c r="BC17" s="42">
        <v>99.1</v>
      </c>
      <c r="BD17" s="11">
        <v>98.5</v>
      </c>
      <c r="BE17" s="44">
        <v>0</v>
      </c>
      <c r="BF17" s="44">
        <v>0</v>
      </c>
      <c r="BG17" s="43">
        <v>58.608</v>
      </c>
      <c r="BH17" s="44">
        <v>60.526</v>
      </c>
      <c r="BI17" s="43">
        <v>64.314</v>
      </c>
    </row>
    <row r="18" spans="1:61" ht="15">
      <c r="A18" s="10" t="s">
        <v>16</v>
      </c>
      <c r="B18" s="11"/>
      <c r="C18" s="8">
        <v>36.69724770642202</v>
      </c>
      <c r="D18" s="11"/>
      <c r="E18" s="8">
        <v>88.36</v>
      </c>
      <c r="F18" s="8">
        <v>119.591</v>
      </c>
      <c r="G18" s="11"/>
      <c r="H18" s="11"/>
      <c r="I18" s="11"/>
      <c r="J18" s="11"/>
      <c r="K18" s="39"/>
      <c r="L18" s="39"/>
      <c r="M18" s="39"/>
      <c r="N18" s="39"/>
      <c r="O18" s="40">
        <v>1130</v>
      </c>
      <c r="P18" s="40">
        <v>1024</v>
      </c>
      <c r="Q18" s="40">
        <v>1198</v>
      </c>
      <c r="R18" s="40">
        <v>730</v>
      </c>
      <c r="S18" s="40">
        <v>0.1</v>
      </c>
      <c r="T18" s="40"/>
      <c r="U18" s="40">
        <v>1.8</v>
      </c>
      <c r="V18" s="40">
        <v>3.8</v>
      </c>
      <c r="W18" s="40">
        <v>3</v>
      </c>
      <c r="X18" s="40"/>
      <c r="Y18" s="40"/>
      <c r="Z18" s="40">
        <v>5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10">
        <v>1</v>
      </c>
      <c r="AN18" s="10">
        <v>0.75</v>
      </c>
      <c r="AO18" s="10">
        <v>0.5</v>
      </c>
      <c r="AP18" s="10">
        <v>1</v>
      </c>
      <c r="AQ18" s="10">
        <v>1</v>
      </c>
      <c r="AR18" s="41">
        <v>0.361</v>
      </c>
      <c r="AS18" s="41">
        <v>0.75</v>
      </c>
      <c r="AT18" s="41">
        <v>0.75</v>
      </c>
      <c r="AU18" s="41">
        <v>0.75</v>
      </c>
      <c r="AV18" s="41">
        <v>0.75</v>
      </c>
      <c r="AW18" s="41">
        <v>0.75</v>
      </c>
      <c r="AX18" s="41">
        <v>0.75</v>
      </c>
      <c r="AY18" s="41">
        <v>0.75</v>
      </c>
      <c r="AZ18" s="41">
        <v>0.75</v>
      </c>
      <c r="BA18" s="47">
        <v>91</v>
      </c>
      <c r="BB18" s="11">
        <v>94.5</v>
      </c>
      <c r="BC18" s="42">
        <v>89.8</v>
      </c>
      <c r="BD18" s="11">
        <v>76.5</v>
      </c>
      <c r="BE18" s="43">
        <v>72.176</v>
      </c>
      <c r="BF18" s="44">
        <v>70.168</v>
      </c>
      <c r="BG18" s="43">
        <v>69.973</v>
      </c>
      <c r="BH18" s="44">
        <v>68.653</v>
      </c>
      <c r="BI18" s="43">
        <v>67.78</v>
      </c>
    </row>
    <row r="19" spans="1:61" ht="15">
      <c r="A19" s="10" t="s">
        <v>17</v>
      </c>
      <c r="B19" s="11"/>
      <c r="C19" s="8">
        <v>25.619128949615714</v>
      </c>
      <c r="D19" s="11"/>
      <c r="E19" s="8">
        <v>139.742</v>
      </c>
      <c r="F19" s="8">
        <v>203.046</v>
      </c>
      <c r="G19" s="11"/>
      <c r="H19" s="11"/>
      <c r="I19" s="11"/>
      <c r="J19" s="11"/>
      <c r="K19" s="39"/>
      <c r="L19" s="39"/>
      <c r="M19" s="39"/>
      <c r="N19" s="39"/>
      <c r="O19" s="40">
        <v>1605</v>
      </c>
      <c r="P19" s="40">
        <v>296</v>
      </c>
      <c r="Q19" s="40">
        <v>164</v>
      </c>
      <c r="R19" s="40">
        <v>73</v>
      </c>
      <c r="S19" s="40">
        <v>0.029</v>
      </c>
      <c r="T19" s="40"/>
      <c r="U19" s="40">
        <v>0.023</v>
      </c>
      <c r="V19" s="40">
        <v>0.03</v>
      </c>
      <c r="W19" s="40">
        <v>1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10">
        <v>0</v>
      </c>
      <c r="AN19" s="10">
        <v>0</v>
      </c>
      <c r="AO19" s="10">
        <v>0.25</v>
      </c>
      <c r="AP19" s="10">
        <v>0.25</v>
      </c>
      <c r="AQ19" s="10">
        <v>0.75</v>
      </c>
      <c r="AR19" s="41">
        <v>0</v>
      </c>
      <c r="AS19" s="41">
        <v>0.5</v>
      </c>
      <c r="AT19" s="41">
        <v>0.75</v>
      </c>
      <c r="AU19" s="41">
        <v>0.75</v>
      </c>
      <c r="AV19" s="41">
        <v>0.75</v>
      </c>
      <c r="AW19" s="41">
        <v>0.75</v>
      </c>
      <c r="AX19" s="41">
        <v>0.75</v>
      </c>
      <c r="AY19" s="41">
        <v>0.75</v>
      </c>
      <c r="AZ19" s="41">
        <v>0.75</v>
      </c>
      <c r="BA19" s="47">
        <v>78</v>
      </c>
      <c r="BB19" s="11">
        <v>96.2</v>
      </c>
      <c r="BC19" s="42">
        <v>94.2</v>
      </c>
      <c r="BD19" s="11">
        <v>67.1</v>
      </c>
      <c r="BE19" s="43">
        <v>34.093</v>
      </c>
      <c r="BF19" s="43">
        <v>35.79</v>
      </c>
      <c r="BG19" s="43">
        <v>35.421</v>
      </c>
      <c r="BH19" s="44">
        <v>34.141</v>
      </c>
      <c r="BI19" s="43">
        <v>32.529</v>
      </c>
    </row>
    <row r="20" spans="1:61" ht="15">
      <c r="A20" s="10" t="s">
        <v>18</v>
      </c>
      <c r="B20" s="11"/>
      <c r="C20" s="8">
        <v>51.0204081632653</v>
      </c>
      <c r="D20" s="11"/>
      <c r="E20" s="8">
        <v>153.374</v>
      </c>
      <c r="F20" s="8">
        <v>233.19</v>
      </c>
      <c r="G20" s="11"/>
      <c r="H20" s="11"/>
      <c r="I20" s="11"/>
      <c r="J20" s="11"/>
      <c r="K20" s="39"/>
      <c r="L20" s="39"/>
      <c r="M20" s="39"/>
      <c r="N20" s="39"/>
      <c r="O20" s="40">
        <v>669</v>
      </c>
      <c r="P20" s="40">
        <v>223</v>
      </c>
      <c r="Q20" s="40">
        <v>273</v>
      </c>
      <c r="R20" s="40">
        <v>119</v>
      </c>
      <c r="S20" s="40">
        <v>0.035</v>
      </c>
      <c r="T20" s="40"/>
      <c r="U20" s="40">
        <v>0.526</v>
      </c>
      <c r="V20" s="40">
        <v>0.23</v>
      </c>
      <c r="W20" s="40">
        <v>1</v>
      </c>
      <c r="X20" s="40"/>
      <c r="Y20" s="40"/>
      <c r="Z20" s="40">
        <v>2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10">
        <v>0.25</v>
      </c>
      <c r="AN20" s="10">
        <v>0</v>
      </c>
      <c r="AO20" s="10">
        <v>0.25</v>
      </c>
      <c r="AP20" s="10">
        <v>0.25</v>
      </c>
      <c r="AQ20" s="10">
        <v>0.75</v>
      </c>
      <c r="AR20" s="41">
        <v>0.333</v>
      </c>
      <c r="AS20" s="41">
        <v>0.571</v>
      </c>
      <c r="AT20" s="41">
        <v>0.75</v>
      </c>
      <c r="AU20" s="41">
        <v>0.75</v>
      </c>
      <c r="AV20" s="41">
        <v>0.75</v>
      </c>
      <c r="AW20" s="41">
        <v>0.75</v>
      </c>
      <c r="AX20" s="41">
        <v>0.75</v>
      </c>
      <c r="AY20" s="41">
        <v>0.75</v>
      </c>
      <c r="AZ20" s="41">
        <v>0.75</v>
      </c>
      <c r="BA20" s="44">
        <v>95</v>
      </c>
      <c r="BB20" s="11">
        <v>95.8</v>
      </c>
      <c r="BC20" s="42">
        <v>93.7</v>
      </c>
      <c r="BD20" s="11">
        <v>80.8</v>
      </c>
      <c r="BE20" s="43">
        <v>47.157</v>
      </c>
      <c r="BF20" s="43">
        <v>43.146</v>
      </c>
      <c r="BG20" s="43">
        <v>43.691</v>
      </c>
      <c r="BH20" s="44">
        <v>43.589</v>
      </c>
      <c r="BI20" s="43">
        <v>43.285</v>
      </c>
    </row>
    <row r="21" spans="1:61" ht="15">
      <c r="A21" s="10" t="s">
        <v>19</v>
      </c>
      <c r="B21" s="11"/>
      <c r="C21" s="8">
        <v>40.12841091492776</v>
      </c>
      <c r="D21" s="11"/>
      <c r="E21" s="8">
        <v>131.636</v>
      </c>
      <c r="F21" s="8">
        <v>164.73</v>
      </c>
      <c r="G21" s="11"/>
      <c r="H21" s="11"/>
      <c r="I21" s="11"/>
      <c r="J21" s="11"/>
      <c r="K21" s="39"/>
      <c r="L21" s="39"/>
      <c r="M21" s="39"/>
      <c r="N21" s="39"/>
      <c r="O21" s="40"/>
      <c r="P21" s="40">
        <v>388</v>
      </c>
      <c r="Q21" s="40">
        <v>205</v>
      </c>
      <c r="R21" s="40">
        <v>70</v>
      </c>
      <c r="S21" s="40"/>
      <c r="T21" s="40"/>
      <c r="U21" s="40">
        <v>0.09</v>
      </c>
      <c r="V21" s="40">
        <v>0.17</v>
      </c>
      <c r="W21" s="40">
        <v>1</v>
      </c>
      <c r="X21" s="40"/>
      <c r="Y21" s="40"/>
      <c r="Z21" s="40">
        <v>1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10">
        <v>0.25</v>
      </c>
      <c r="AN21" s="10">
        <v>0</v>
      </c>
      <c r="AO21" s="10">
        <v>0</v>
      </c>
      <c r="AP21" s="10">
        <v>0</v>
      </c>
      <c r="AQ21" s="10">
        <v>0.5</v>
      </c>
      <c r="AR21" s="41">
        <v>0.333</v>
      </c>
      <c r="AS21" s="41">
        <v>0.607</v>
      </c>
      <c r="AT21" s="41">
        <v>0.75</v>
      </c>
      <c r="AU21" s="41">
        <v>0.75</v>
      </c>
      <c r="AV21" s="41">
        <v>0.75</v>
      </c>
      <c r="AW21" s="41">
        <v>0.75</v>
      </c>
      <c r="AX21" s="41">
        <v>0.75</v>
      </c>
      <c r="AY21" s="41">
        <v>0.75</v>
      </c>
      <c r="AZ21" s="41">
        <v>0.75</v>
      </c>
      <c r="BA21" s="44">
        <v>89</v>
      </c>
      <c r="BB21" s="11">
        <v>87.7</v>
      </c>
      <c r="BC21" s="42">
        <v>82.3</v>
      </c>
      <c r="BD21" s="11">
        <v>69.7</v>
      </c>
      <c r="BE21" s="43">
        <v>39.366</v>
      </c>
      <c r="BF21" s="43">
        <v>35.597</v>
      </c>
      <c r="BG21" s="43">
        <v>34.152</v>
      </c>
      <c r="BH21" s="44">
        <v>32.083</v>
      </c>
      <c r="BI21" s="43">
        <v>30.923000000000002</v>
      </c>
    </row>
    <row r="22" spans="1:61" ht="15">
      <c r="A22" s="10" t="s">
        <v>20</v>
      </c>
      <c r="B22" s="11"/>
      <c r="C22" s="8">
        <v>40.37685060565276</v>
      </c>
      <c r="D22" s="11"/>
      <c r="E22" s="8">
        <v>123.016</v>
      </c>
      <c r="F22" s="8">
        <v>102.452</v>
      </c>
      <c r="G22" s="11"/>
      <c r="H22" s="11"/>
      <c r="I22" s="11"/>
      <c r="J22" s="11"/>
      <c r="K22" s="39"/>
      <c r="L22" s="39"/>
      <c r="M22" s="39"/>
      <c r="N22" s="39"/>
      <c r="O22" s="40"/>
      <c r="P22" s="40"/>
      <c r="Q22" s="40">
        <v>178</v>
      </c>
      <c r="R22" s="40">
        <v>158</v>
      </c>
      <c r="S22" s="40">
        <v>0.005</v>
      </c>
      <c r="T22" s="40"/>
      <c r="U22" s="40">
        <v>0.008</v>
      </c>
      <c r="V22" s="40">
        <v>0.026</v>
      </c>
      <c r="W22" s="40">
        <v>1</v>
      </c>
      <c r="X22" s="40"/>
      <c r="Y22" s="40"/>
      <c r="Z22" s="40">
        <v>2</v>
      </c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10">
        <v>0.5</v>
      </c>
      <c r="AN22" s="10">
        <v>0</v>
      </c>
      <c r="AO22" s="10">
        <v>0</v>
      </c>
      <c r="AP22" s="10">
        <v>0</v>
      </c>
      <c r="AQ22" s="10">
        <v>0.5</v>
      </c>
      <c r="AR22" s="41">
        <v>0.333</v>
      </c>
      <c r="AS22" s="41">
        <v>0.571</v>
      </c>
      <c r="AT22" s="41">
        <v>0.328</v>
      </c>
      <c r="AU22" s="41">
        <v>0.7</v>
      </c>
      <c r="AV22" s="41">
        <v>0.75</v>
      </c>
      <c r="AW22" s="41">
        <v>0.75</v>
      </c>
      <c r="AX22" s="41">
        <v>0.881</v>
      </c>
      <c r="AY22" s="41">
        <v>0.75</v>
      </c>
      <c r="AZ22" s="41">
        <v>0.75</v>
      </c>
      <c r="BA22" s="44">
        <v>99</v>
      </c>
      <c r="BB22" s="11">
        <v>99.6</v>
      </c>
      <c r="BC22" s="42">
        <v>99.7</v>
      </c>
      <c r="BD22" s="11">
        <v>98.1</v>
      </c>
      <c r="BE22" s="44">
        <v>52.861</v>
      </c>
      <c r="BF22" s="43">
        <v>34.342</v>
      </c>
      <c r="BG22" s="43">
        <v>47.807</v>
      </c>
      <c r="BH22" s="44">
        <v>52.992</v>
      </c>
      <c r="BI22" s="43">
        <v>57.815</v>
      </c>
    </row>
    <row r="23" spans="1:85" s="88" customFormat="1" ht="15">
      <c r="A23" s="88" t="s">
        <v>21</v>
      </c>
      <c r="B23" s="96">
        <v>28.395163280414575</v>
      </c>
      <c r="C23" s="96">
        <v>47</v>
      </c>
      <c r="D23" s="88">
        <v>75</v>
      </c>
      <c r="E23" s="96">
        <v>152</v>
      </c>
      <c r="F23" s="97">
        <v>214</v>
      </c>
      <c r="J23" s="88">
        <v>66</v>
      </c>
      <c r="K23" s="96">
        <v>4.708292682926829</v>
      </c>
      <c r="L23" s="96">
        <v>5.45439024390244</v>
      </c>
      <c r="M23" s="96">
        <v>20.63405638008255</v>
      </c>
      <c r="N23" s="96">
        <v>39.894447274579726</v>
      </c>
      <c r="O23" s="98">
        <v>55435</v>
      </c>
      <c r="P23" s="98">
        <v>51370</v>
      </c>
      <c r="Q23" s="98">
        <v>92000</v>
      </c>
      <c r="R23" s="98">
        <v>92200</v>
      </c>
      <c r="S23" s="98">
        <v>10.5</v>
      </c>
      <c r="T23" s="98">
        <v>8.2</v>
      </c>
      <c r="U23" s="98">
        <v>167.3</v>
      </c>
      <c r="V23" s="98">
        <v>193.4</v>
      </c>
      <c r="W23" s="98">
        <v>53</v>
      </c>
      <c r="X23" s="98"/>
      <c r="Y23" s="98"/>
      <c r="Z23" s="98">
        <v>38</v>
      </c>
      <c r="AA23" s="98"/>
      <c r="AB23" s="98"/>
      <c r="AC23" s="88">
        <v>327</v>
      </c>
      <c r="AD23" s="88">
        <v>386</v>
      </c>
      <c r="AE23" s="98">
        <v>1164</v>
      </c>
      <c r="AF23" s="88">
        <v>215</v>
      </c>
      <c r="AG23" s="88">
        <v>278</v>
      </c>
      <c r="AH23" s="88">
        <v>546</v>
      </c>
      <c r="AI23" s="98"/>
      <c r="AJ23" s="98"/>
      <c r="AK23" s="98"/>
      <c r="AL23" s="98"/>
      <c r="AM23" s="88">
        <v>0.25</v>
      </c>
      <c r="AN23" s="88">
        <v>0.25</v>
      </c>
      <c r="AO23" s="88">
        <v>1</v>
      </c>
      <c r="AP23" s="88">
        <v>1</v>
      </c>
      <c r="AQ23" s="88">
        <v>1</v>
      </c>
      <c r="AR23" s="99">
        <v>0.811</v>
      </c>
      <c r="AS23" s="99">
        <v>1</v>
      </c>
      <c r="AT23" s="99">
        <v>1</v>
      </c>
      <c r="AU23" s="99">
        <v>1</v>
      </c>
      <c r="AV23" s="99">
        <v>1</v>
      </c>
      <c r="AW23" s="99">
        <v>1.017</v>
      </c>
      <c r="AX23" s="99">
        <v>1.1</v>
      </c>
      <c r="AY23" s="99">
        <v>1.1</v>
      </c>
      <c r="AZ23" s="99">
        <v>1.1</v>
      </c>
      <c r="BA23" s="100">
        <v>88</v>
      </c>
      <c r="BB23" s="88">
        <v>91.4</v>
      </c>
      <c r="BC23" s="101">
        <v>89</v>
      </c>
      <c r="BD23" s="88">
        <v>87.7</v>
      </c>
      <c r="BE23" s="100">
        <v>76.497</v>
      </c>
      <c r="BF23" s="100">
        <v>76.808</v>
      </c>
      <c r="BG23" s="100">
        <v>74.87</v>
      </c>
      <c r="BH23" s="102">
        <v>73.552</v>
      </c>
      <c r="BI23" s="102">
        <v>72.726</v>
      </c>
      <c r="BJ23" s="88">
        <v>450.8</v>
      </c>
      <c r="BK23" s="88">
        <v>269.5</v>
      </c>
      <c r="BL23" s="88">
        <v>1359.6</v>
      </c>
      <c r="BM23" s="88">
        <v>468.5</v>
      </c>
      <c r="BN23" s="88">
        <v>575.4</v>
      </c>
      <c r="BO23" s="88">
        <v>445.6</v>
      </c>
      <c r="BP23" s="88">
        <v>419.2</v>
      </c>
      <c r="BQ23" s="88">
        <v>420.7</v>
      </c>
      <c r="BR23" s="88">
        <v>313.9</v>
      </c>
      <c r="BS23" s="88">
        <v>498.9</v>
      </c>
      <c r="BT23" s="88">
        <v>166.5</v>
      </c>
      <c r="BU23" s="88">
        <v>177.7</v>
      </c>
      <c r="BV23" s="88">
        <v>367.1</v>
      </c>
      <c r="BW23" s="88">
        <v>349.1</v>
      </c>
      <c r="BX23" s="88">
        <v>323.9</v>
      </c>
      <c r="BY23" s="88">
        <v>356.8</v>
      </c>
      <c r="BZ23" s="88">
        <v>345.8</v>
      </c>
      <c r="CA23" s="88">
        <v>186.7</v>
      </c>
      <c r="CB23" s="88">
        <v>266.9</v>
      </c>
      <c r="CC23" s="88">
        <v>348.2</v>
      </c>
      <c r="CD23" s="88">
        <v>300.7</v>
      </c>
      <c r="CE23" s="106">
        <v>486</v>
      </c>
      <c r="CF23" s="106">
        <v>280</v>
      </c>
      <c r="CG23" s="106">
        <v>-99</v>
      </c>
    </row>
    <row r="24" spans="1:85" s="88" customFormat="1" ht="15">
      <c r="A24" s="88" t="s">
        <v>22</v>
      </c>
      <c r="B24" s="96">
        <v>18.518798555847496</v>
      </c>
      <c r="C24" s="96">
        <v>24</v>
      </c>
      <c r="D24" s="88">
        <v>60</v>
      </c>
      <c r="E24" s="96">
        <v>120</v>
      </c>
      <c r="F24" s="97">
        <v>175</v>
      </c>
      <c r="J24" s="88">
        <v>70</v>
      </c>
      <c r="K24" s="96">
        <v>2.4206521739130435</v>
      </c>
      <c r="L24" s="96">
        <v>2.857608695652174</v>
      </c>
      <c r="M24" s="96">
        <v>16.94547134935305</v>
      </c>
      <c r="N24" s="96">
        <v>40.68936079393875</v>
      </c>
      <c r="O24" s="98">
        <v>8464</v>
      </c>
      <c r="P24" s="98">
        <v>10370</v>
      </c>
      <c r="Q24" s="98">
        <v>9400</v>
      </c>
      <c r="R24" s="98">
        <v>8200</v>
      </c>
      <c r="S24" s="98">
        <v>1</v>
      </c>
      <c r="T24" s="98">
        <v>1.1</v>
      </c>
      <c r="U24" s="98">
        <v>20.8</v>
      </c>
      <c r="V24" s="98">
        <v>30</v>
      </c>
      <c r="W24" s="98">
        <v>5</v>
      </c>
      <c r="X24" s="98"/>
      <c r="Y24" s="98"/>
      <c r="Z24" s="98">
        <v>3</v>
      </c>
      <c r="AA24" s="98"/>
      <c r="AB24" s="98"/>
      <c r="AC24" s="88">
        <v>306</v>
      </c>
      <c r="AD24" s="88">
        <v>311</v>
      </c>
      <c r="AE24" s="98">
        <v>467</v>
      </c>
      <c r="AF24" s="88">
        <v>116</v>
      </c>
      <c r="AG24" s="88">
        <v>184</v>
      </c>
      <c r="AH24" s="88">
        <v>469</v>
      </c>
      <c r="AI24" s="98"/>
      <c r="AJ24" s="98"/>
      <c r="AK24" s="98"/>
      <c r="AL24" s="98"/>
      <c r="AM24" s="88">
        <v>0</v>
      </c>
      <c r="AN24" s="88">
        <v>0.25</v>
      </c>
      <c r="AO24" s="88">
        <v>1</v>
      </c>
      <c r="AP24" s="88">
        <v>1</v>
      </c>
      <c r="AQ24" s="88">
        <v>1</v>
      </c>
      <c r="AR24" s="99">
        <v>0.811</v>
      </c>
      <c r="AS24" s="99">
        <v>1</v>
      </c>
      <c r="AT24" s="99">
        <v>1</v>
      </c>
      <c r="AU24" s="99">
        <v>1</v>
      </c>
      <c r="AV24" s="99">
        <v>1</v>
      </c>
      <c r="AW24" s="99">
        <v>1.017</v>
      </c>
      <c r="AX24" s="99">
        <v>1.1</v>
      </c>
      <c r="AY24" s="99">
        <v>1.1</v>
      </c>
      <c r="AZ24" s="99">
        <v>1.1</v>
      </c>
      <c r="BA24" s="100">
        <v>84</v>
      </c>
      <c r="BB24" s="88">
        <v>90.2</v>
      </c>
      <c r="BC24" s="101">
        <v>83.5</v>
      </c>
      <c r="BD24" s="88">
        <v>80.22</v>
      </c>
      <c r="BE24" s="100">
        <v>82.878</v>
      </c>
      <c r="BF24" s="100">
        <v>81.092</v>
      </c>
      <c r="BG24" s="100">
        <v>80.974</v>
      </c>
      <c r="BH24" s="100">
        <v>79.385</v>
      </c>
      <c r="BI24" s="102">
        <v>77.864</v>
      </c>
      <c r="BJ24" s="88">
        <v>61.8</v>
      </c>
      <c r="BK24" s="88">
        <v>34.2</v>
      </c>
      <c r="BL24" s="88">
        <v>263.2</v>
      </c>
      <c r="BM24" s="88">
        <v>133.6</v>
      </c>
      <c r="BN24" s="88">
        <v>67.1</v>
      </c>
      <c r="BO24" s="88">
        <v>47.6</v>
      </c>
      <c r="BP24" s="88">
        <v>58.1</v>
      </c>
      <c r="BQ24" s="88">
        <v>54.6</v>
      </c>
      <c r="BR24" s="88">
        <v>28.3</v>
      </c>
      <c r="BS24" s="88">
        <v>63.4</v>
      </c>
      <c r="BT24" s="88">
        <v>45.2</v>
      </c>
      <c r="BU24" s="88">
        <v>24</v>
      </c>
      <c r="BV24" s="88">
        <v>29.8</v>
      </c>
      <c r="BW24" s="88">
        <v>42.1</v>
      </c>
      <c r="BX24" s="88">
        <v>53.1</v>
      </c>
      <c r="BY24" s="88">
        <v>50.7</v>
      </c>
      <c r="BZ24" s="88">
        <v>58</v>
      </c>
      <c r="CA24" s="88">
        <v>62.9</v>
      </c>
      <c r="CB24" s="88">
        <v>55.4</v>
      </c>
      <c r="CC24" s="88">
        <v>58</v>
      </c>
      <c r="CD24" s="88">
        <v>73.5</v>
      </c>
      <c r="CE24" s="106">
        <v>-225</v>
      </c>
      <c r="CF24" s="106">
        <v>-100</v>
      </c>
      <c r="CG24" s="106">
        <v>-39</v>
      </c>
    </row>
    <row r="25" spans="1:85" s="88" customFormat="1" ht="15">
      <c r="A25" s="88" t="s">
        <v>23</v>
      </c>
      <c r="B25" s="96"/>
      <c r="C25" s="96">
        <v>10</v>
      </c>
      <c r="D25" s="88">
        <v>62</v>
      </c>
      <c r="E25" s="96">
        <v>108</v>
      </c>
      <c r="F25" s="103">
        <v>117</v>
      </c>
      <c r="J25" s="88">
        <v>54</v>
      </c>
      <c r="K25" s="96">
        <v>0.72</v>
      </c>
      <c r="L25" s="96">
        <v>2.98</v>
      </c>
      <c r="M25" s="96">
        <v>11.098901098901099</v>
      </c>
      <c r="N25" s="96">
        <v>22.875324675324677</v>
      </c>
      <c r="O25" s="98"/>
      <c r="P25" s="98">
        <v>1186</v>
      </c>
      <c r="Q25" s="98">
        <v>6000</v>
      </c>
      <c r="R25" s="98">
        <v>6700</v>
      </c>
      <c r="S25" s="98"/>
      <c r="T25" s="98">
        <v>0.44</v>
      </c>
      <c r="U25" s="98">
        <v>16.3</v>
      </c>
      <c r="V25" s="98">
        <v>16.8</v>
      </c>
      <c r="W25" s="98">
        <v>1</v>
      </c>
      <c r="X25" s="98"/>
      <c r="Y25" s="98"/>
      <c r="Z25" s="98">
        <v>4</v>
      </c>
      <c r="AA25" s="98"/>
      <c r="AB25" s="98"/>
      <c r="AC25" s="88">
        <v>282</v>
      </c>
      <c r="AD25" s="88">
        <v>309</v>
      </c>
      <c r="AE25" s="98"/>
      <c r="AF25" s="88">
        <v>42</v>
      </c>
      <c r="AG25" s="88">
        <v>90</v>
      </c>
      <c r="AH25" s="88">
        <v>597</v>
      </c>
      <c r="AI25" s="98"/>
      <c r="AJ25" s="98"/>
      <c r="AK25" s="98"/>
      <c r="AL25" s="98"/>
      <c r="AO25" s="88">
        <v>0.5</v>
      </c>
      <c r="AP25" s="88">
        <v>1</v>
      </c>
      <c r="AQ25" s="88">
        <v>1</v>
      </c>
      <c r="AR25" s="99">
        <v>1.022</v>
      </c>
      <c r="AS25" s="99">
        <v>0.75</v>
      </c>
      <c r="AT25" s="99">
        <v>1</v>
      </c>
      <c r="AU25" s="99">
        <v>1</v>
      </c>
      <c r="AV25" s="99">
        <v>1</v>
      </c>
      <c r="AW25" s="99">
        <v>1.017</v>
      </c>
      <c r="AX25" s="99">
        <v>1.1</v>
      </c>
      <c r="AY25" s="99">
        <v>1.1</v>
      </c>
      <c r="AZ25" s="99">
        <v>1.1</v>
      </c>
      <c r="BA25" s="100">
        <v>95</v>
      </c>
      <c r="BB25" s="88">
        <v>97.7</v>
      </c>
      <c r="BC25" s="101">
        <v>96.4</v>
      </c>
      <c r="BD25" s="88">
        <v>95.41</v>
      </c>
      <c r="BE25" s="100"/>
      <c r="BF25" s="100">
        <v>65.407</v>
      </c>
      <c r="BG25" s="100">
        <v>64.555</v>
      </c>
      <c r="BH25" s="100">
        <v>63.94</v>
      </c>
      <c r="BI25" s="102">
        <v>64.464</v>
      </c>
      <c r="BL25" s="88">
        <v>56.8</v>
      </c>
      <c r="BM25" s="88">
        <v>25.9</v>
      </c>
      <c r="BN25" s="88">
        <v>30.2</v>
      </c>
      <c r="BO25" s="88">
        <v>22.1</v>
      </c>
      <c r="BP25" s="88">
        <v>19.9</v>
      </c>
      <c r="BQ25" s="88">
        <v>12.7</v>
      </c>
      <c r="BR25" s="88">
        <v>10.8</v>
      </c>
      <c r="BS25" s="88">
        <v>19.6</v>
      </c>
      <c r="BT25" s="88">
        <v>13</v>
      </c>
      <c r="BU25" s="88">
        <v>7.9</v>
      </c>
      <c r="BV25" s="88">
        <v>15.9</v>
      </c>
      <c r="BW25" s="88">
        <v>9.3</v>
      </c>
      <c r="BX25" s="88">
        <v>14.3</v>
      </c>
      <c r="BY25" s="88">
        <v>18.5</v>
      </c>
      <c r="BZ25" s="88">
        <v>16.2</v>
      </c>
      <c r="CA25" s="88">
        <v>13.9</v>
      </c>
      <c r="CB25" s="88">
        <v>16.3</v>
      </c>
      <c r="CC25" s="88">
        <v>20.1</v>
      </c>
      <c r="CD25" s="88">
        <v>18.5</v>
      </c>
      <c r="CE25" s="106">
        <v>62</v>
      </c>
      <c r="CF25" s="106">
        <v>-18</v>
      </c>
      <c r="CG25" s="106">
        <v>-80</v>
      </c>
    </row>
    <row r="26" spans="1:85" s="88" customFormat="1" ht="15">
      <c r="A26" s="88" t="s">
        <v>24</v>
      </c>
      <c r="B26" s="96"/>
      <c r="C26" s="96">
        <v>52</v>
      </c>
      <c r="D26" s="88">
        <v>75</v>
      </c>
      <c r="E26" s="96">
        <v>146</v>
      </c>
      <c r="F26" s="103">
        <v>184</v>
      </c>
      <c r="J26" s="88">
        <v>51</v>
      </c>
      <c r="K26" s="96">
        <v>5.936842105263157</v>
      </c>
      <c r="L26" s="96">
        <v>11.494736842105263</v>
      </c>
      <c r="M26" s="96">
        <v>26.410706450197456</v>
      </c>
      <c r="N26" s="96">
        <v>50.40048057669204</v>
      </c>
      <c r="O26" s="98"/>
      <c r="P26" s="98">
        <v>2326</v>
      </c>
      <c r="Q26" s="98">
        <v>11900</v>
      </c>
      <c r="R26" s="98">
        <v>12200</v>
      </c>
      <c r="S26" s="98"/>
      <c r="T26" s="98">
        <v>1.4</v>
      </c>
      <c r="U26" s="98">
        <v>35.6</v>
      </c>
      <c r="V26" s="98">
        <v>47.9</v>
      </c>
      <c r="W26" s="98"/>
      <c r="X26" s="98"/>
      <c r="Y26" s="98"/>
      <c r="Z26" s="98">
        <v>4</v>
      </c>
      <c r="AA26" s="98"/>
      <c r="AB26" s="98"/>
      <c r="AC26" s="88">
        <v>983</v>
      </c>
      <c r="AD26" s="88">
        <v>1020</v>
      </c>
      <c r="AE26" s="98"/>
      <c r="AF26" s="88">
        <v>170</v>
      </c>
      <c r="AG26" s="88">
        <v>486</v>
      </c>
      <c r="AH26" s="88">
        <v>1576</v>
      </c>
      <c r="AI26" s="98"/>
      <c r="AJ26" s="98"/>
      <c r="AK26" s="98"/>
      <c r="AL26" s="98"/>
      <c r="AN26" s="88">
        <v>1</v>
      </c>
      <c r="AO26" s="88">
        <v>1</v>
      </c>
      <c r="AP26" s="88">
        <v>1</v>
      </c>
      <c r="AQ26" s="88">
        <v>1</v>
      </c>
      <c r="AR26" s="99">
        <v>0.978</v>
      </c>
      <c r="AS26" s="99">
        <v>1.1</v>
      </c>
      <c r="AT26" s="99">
        <v>1</v>
      </c>
      <c r="AU26" s="99">
        <v>1</v>
      </c>
      <c r="AV26" s="99">
        <v>1</v>
      </c>
      <c r="AW26" s="99">
        <v>1.017</v>
      </c>
      <c r="AX26" s="99">
        <v>1.1</v>
      </c>
      <c r="AY26" s="99">
        <v>1.1</v>
      </c>
      <c r="AZ26" s="99">
        <v>1.1</v>
      </c>
      <c r="BA26" s="100">
        <v>95</v>
      </c>
      <c r="BB26" s="88">
        <v>98.1</v>
      </c>
      <c r="BC26" s="101">
        <v>97.8</v>
      </c>
      <c r="BD26" s="88">
        <v>97.36</v>
      </c>
      <c r="BE26" s="100"/>
      <c r="BF26" s="100">
        <v>62.016</v>
      </c>
      <c r="BG26" s="100">
        <v>56.756</v>
      </c>
      <c r="BH26" s="100">
        <v>53.717</v>
      </c>
      <c r="BI26" s="102">
        <v>52.042</v>
      </c>
      <c r="BL26" s="88">
        <v>70.1</v>
      </c>
      <c r="BM26" s="88">
        <v>25.5</v>
      </c>
      <c r="BN26" s="88">
        <v>27.1</v>
      </c>
      <c r="BO26" s="88">
        <v>14.1</v>
      </c>
      <c r="BP26" s="88">
        <v>13.7</v>
      </c>
      <c r="BQ26" s="88">
        <v>18.4</v>
      </c>
      <c r="BR26" s="88">
        <v>14.9</v>
      </c>
      <c r="BS26" s="88">
        <v>19.6</v>
      </c>
      <c r="BT26" s="88">
        <v>16.8</v>
      </c>
      <c r="BU26" s="88">
        <v>6.4</v>
      </c>
      <c r="BV26" s="88">
        <v>11.4</v>
      </c>
      <c r="BW26" s="88">
        <v>-1.9</v>
      </c>
      <c r="BX26" s="88">
        <v>11</v>
      </c>
      <c r="BY26" s="88">
        <v>23.4</v>
      </c>
      <c r="BZ26" s="88">
        <v>26.7</v>
      </c>
      <c r="CA26" s="88">
        <v>21.2</v>
      </c>
      <c r="CB26" s="88">
        <v>20.3</v>
      </c>
      <c r="CC26" s="88">
        <v>24.9</v>
      </c>
      <c r="CD26" s="88">
        <v>26.2</v>
      </c>
      <c r="CE26" s="106">
        <v>34</v>
      </c>
      <c r="CF26" s="106">
        <v>63</v>
      </c>
      <c r="CG26" s="106">
        <v>96</v>
      </c>
    </row>
    <row r="27" spans="1:85" s="88" customFormat="1" ht="15">
      <c r="A27" s="88" t="s">
        <v>25</v>
      </c>
      <c r="B27" s="96"/>
      <c r="C27" s="96">
        <v>20</v>
      </c>
      <c r="D27" s="88">
        <v>79</v>
      </c>
      <c r="E27" s="96">
        <v>155</v>
      </c>
      <c r="F27" s="103">
        <v>194</v>
      </c>
      <c r="G27" s="104">
        <v>44.461827284105134</v>
      </c>
      <c r="J27" s="88">
        <v>86</v>
      </c>
      <c r="K27" s="96">
        <v>2.182758620689655</v>
      </c>
      <c r="L27" s="96">
        <v>4.834482758620689</v>
      </c>
      <c r="M27" s="96">
        <v>21.46202743392439</v>
      </c>
      <c r="N27" s="96">
        <v>43.158371040723985</v>
      </c>
      <c r="O27" s="98"/>
      <c r="P27" s="98">
        <v>3251</v>
      </c>
      <c r="Q27" s="98">
        <v>12000</v>
      </c>
      <c r="R27" s="98">
        <v>14500</v>
      </c>
      <c r="S27" s="98"/>
      <c r="T27" s="98">
        <v>1.49</v>
      </c>
      <c r="U27" s="98">
        <v>32.7</v>
      </c>
      <c r="V27" s="98">
        <v>40.6</v>
      </c>
      <c r="W27" s="98"/>
      <c r="X27" s="98"/>
      <c r="Y27" s="98"/>
      <c r="Z27" s="98">
        <v>11</v>
      </c>
      <c r="AA27" s="98"/>
      <c r="AB27" s="98"/>
      <c r="AC27" s="88">
        <v>459</v>
      </c>
      <c r="AD27" s="88">
        <v>519</v>
      </c>
      <c r="AE27" s="98"/>
      <c r="AF27" s="88">
        <v>104</v>
      </c>
      <c r="AG27" s="88">
        <v>325</v>
      </c>
      <c r="AH27" s="88">
        <v>1899</v>
      </c>
      <c r="AI27" s="98"/>
      <c r="AJ27" s="98"/>
      <c r="AK27" s="98"/>
      <c r="AL27" s="98"/>
      <c r="AN27" s="88">
        <v>1</v>
      </c>
      <c r="AO27" s="88">
        <v>1</v>
      </c>
      <c r="AP27" s="88">
        <v>1</v>
      </c>
      <c r="AQ27" s="88">
        <v>1</v>
      </c>
      <c r="AR27" s="99">
        <v>0.978</v>
      </c>
      <c r="AS27" s="99">
        <v>1.1</v>
      </c>
      <c r="AT27" s="99">
        <v>1</v>
      </c>
      <c r="AU27" s="99">
        <v>1</v>
      </c>
      <c r="AV27" s="99">
        <v>1</v>
      </c>
      <c r="AW27" s="99">
        <v>1.017</v>
      </c>
      <c r="AX27" s="99">
        <v>1.1</v>
      </c>
      <c r="AY27" s="99">
        <v>1.1</v>
      </c>
      <c r="AZ27" s="99">
        <v>1.1</v>
      </c>
      <c r="BA27" s="100">
        <v>98</v>
      </c>
      <c r="BB27" s="88">
        <v>99.5</v>
      </c>
      <c r="BC27" s="101">
        <v>99.7</v>
      </c>
      <c r="BD27" s="88">
        <v>99.58</v>
      </c>
      <c r="BE27" s="100"/>
      <c r="BF27" s="100">
        <v>79.343</v>
      </c>
      <c r="BG27" s="100">
        <v>80.133</v>
      </c>
      <c r="BH27" s="100">
        <v>79.976</v>
      </c>
      <c r="BI27" s="102">
        <v>79.575</v>
      </c>
      <c r="BL27" s="88">
        <v>111.4</v>
      </c>
      <c r="BM27" s="88">
        <v>60.8</v>
      </c>
      <c r="BN27" s="88">
        <v>34.7</v>
      </c>
      <c r="BO27" s="88">
        <v>19.8</v>
      </c>
      <c r="BP27" s="88">
        <v>15.3</v>
      </c>
      <c r="BQ27" s="88">
        <v>18.8</v>
      </c>
      <c r="BR27" s="88">
        <v>19.6</v>
      </c>
      <c r="BS27" s="88">
        <v>34.5</v>
      </c>
      <c r="BT27" s="88">
        <v>24.8</v>
      </c>
      <c r="BU27" s="88">
        <v>14.9</v>
      </c>
      <c r="BV27" s="88">
        <v>19.1</v>
      </c>
      <c r="BW27" s="88">
        <v>2.8</v>
      </c>
      <c r="BX27" s="88">
        <v>1.4</v>
      </c>
      <c r="BY27" s="88">
        <v>12.7</v>
      </c>
      <c r="BZ27" s="88">
        <v>22.8</v>
      </c>
      <c r="CA27" s="88">
        <v>19.6</v>
      </c>
      <c r="CB27" s="88">
        <v>20.7</v>
      </c>
      <c r="CC27" s="88">
        <v>22.3</v>
      </c>
      <c r="CD27" s="88">
        <v>19.7</v>
      </c>
      <c r="CE27" s="106">
        <v>146</v>
      </c>
      <c r="CF27" s="106">
        <v>102</v>
      </c>
      <c r="CG27" s="106">
        <v>89</v>
      </c>
    </row>
    <row r="28" spans="1:85" s="88" customFormat="1" ht="15">
      <c r="A28" s="88" t="s">
        <v>26</v>
      </c>
      <c r="B28" s="96"/>
      <c r="C28" s="96">
        <v>45</v>
      </c>
      <c r="D28" s="88">
        <v>100</v>
      </c>
      <c r="E28" s="96">
        <v>166</v>
      </c>
      <c r="F28" s="103">
        <v>166</v>
      </c>
      <c r="G28" s="104">
        <v>15.933439708228859</v>
      </c>
      <c r="J28" s="88">
        <v>73</v>
      </c>
      <c r="K28" s="96">
        <v>5.44</v>
      </c>
      <c r="L28" s="96">
        <v>12.21</v>
      </c>
      <c r="M28" s="96">
        <v>26.77717810331534</v>
      </c>
      <c r="N28" s="96">
        <v>43.428372739916554</v>
      </c>
      <c r="O28" s="98"/>
      <c r="P28" s="98">
        <v>1982</v>
      </c>
      <c r="Q28" s="98">
        <v>9300</v>
      </c>
      <c r="R28" s="98">
        <v>12800</v>
      </c>
      <c r="S28" s="98"/>
      <c r="T28" s="98">
        <v>1.98</v>
      </c>
      <c r="U28" s="98">
        <v>15.9</v>
      </c>
      <c r="V28" s="98">
        <v>20.7</v>
      </c>
      <c r="W28" s="98"/>
      <c r="X28" s="98"/>
      <c r="Y28" s="98"/>
      <c r="Z28" s="98">
        <v>8</v>
      </c>
      <c r="AA28" s="98"/>
      <c r="AB28" s="98"/>
      <c r="AC28" s="88">
        <v>900</v>
      </c>
      <c r="AD28" s="88">
        <v>970</v>
      </c>
      <c r="AE28" s="98"/>
      <c r="AF28" s="88">
        <v>67</v>
      </c>
      <c r="AG28" s="88">
        <v>438</v>
      </c>
      <c r="AH28" s="88">
        <v>1386</v>
      </c>
      <c r="AI28" s="98"/>
      <c r="AJ28" s="98"/>
      <c r="AK28" s="98"/>
      <c r="AL28" s="98"/>
      <c r="AN28" s="88">
        <v>1</v>
      </c>
      <c r="AO28" s="88">
        <v>1</v>
      </c>
      <c r="AP28" s="88">
        <v>1</v>
      </c>
      <c r="AQ28" s="88">
        <v>1</v>
      </c>
      <c r="AR28" s="99">
        <v>0.978</v>
      </c>
      <c r="AS28" s="99">
        <v>1.1</v>
      </c>
      <c r="AT28" s="99">
        <v>1</v>
      </c>
      <c r="AU28" s="99">
        <v>1</v>
      </c>
      <c r="AV28" s="99">
        <v>1</v>
      </c>
      <c r="AW28" s="99">
        <v>1.017</v>
      </c>
      <c r="AX28" s="99">
        <v>1.1</v>
      </c>
      <c r="AY28" s="99">
        <v>1.1</v>
      </c>
      <c r="AZ28" s="99">
        <v>1.1</v>
      </c>
      <c r="BA28" s="100">
        <v>95</v>
      </c>
      <c r="BB28" s="88">
        <v>99.2</v>
      </c>
      <c r="BC28" s="101">
        <v>99</v>
      </c>
      <c r="BD28" s="88">
        <v>98.93</v>
      </c>
      <c r="BE28" s="100"/>
      <c r="BF28" s="100">
        <v>74.603</v>
      </c>
      <c r="BG28" s="100">
        <v>68.222</v>
      </c>
      <c r="BH28" s="100">
        <v>64.685</v>
      </c>
      <c r="BI28" s="102">
        <v>61.525</v>
      </c>
      <c r="BJ28" s="88">
        <v>6.7</v>
      </c>
      <c r="BK28" s="88">
        <v>34.7</v>
      </c>
      <c r="BL28" s="88">
        <v>45.6</v>
      </c>
      <c r="BM28" s="88">
        <v>35.6</v>
      </c>
      <c r="BN28" s="88">
        <v>16.8</v>
      </c>
      <c r="BO28" s="88">
        <v>13</v>
      </c>
      <c r="BP28" s="100">
        <v>20.8</v>
      </c>
      <c r="BQ28" s="88">
        <v>19.5</v>
      </c>
      <c r="BR28" s="88">
        <v>12.3</v>
      </c>
      <c r="BS28" s="88">
        <v>21.5</v>
      </c>
      <c r="BT28" s="88">
        <v>7.3</v>
      </c>
      <c r="BU28" s="88">
        <v>4.2</v>
      </c>
      <c r="BV28" s="88">
        <v>7.6</v>
      </c>
      <c r="BW28" s="88">
        <v>2.5</v>
      </c>
      <c r="BX28" s="88">
        <v>3.3</v>
      </c>
      <c r="BY28" s="88">
        <v>9.8</v>
      </c>
      <c r="BZ28" s="88">
        <v>9.4</v>
      </c>
      <c r="CA28" s="88">
        <v>11.9</v>
      </c>
      <c r="CB28" s="88">
        <v>11.7</v>
      </c>
      <c r="CC28" s="88">
        <v>17.1</v>
      </c>
      <c r="CD28" s="88">
        <v>13.9</v>
      </c>
      <c r="CE28" s="106">
        <v>82</v>
      </c>
      <c r="CF28" s="106">
        <v>67</v>
      </c>
      <c r="CG28" s="106">
        <v>44</v>
      </c>
    </row>
    <row r="29" spans="1:85" s="88" customFormat="1" ht="15">
      <c r="A29" s="88" t="s">
        <v>27</v>
      </c>
      <c r="B29" s="96"/>
      <c r="C29" s="96">
        <v>82</v>
      </c>
      <c r="D29" s="88">
        <v>123</v>
      </c>
      <c r="E29" s="96">
        <v>177</v>
      </c>
      <c r="F29" s="103">
        <v>192</v>
      </c>
      <c r="G29" s="104">
        <v>46.67396327374437</v>
      </c>
      <c r="J29" s="88">
        <v>98</v>
      </c>
      <c r="K29" s="96">
        <v>8.207692307692307</v>
      </c>
      <c r="L29" s="96">
        <v>15.384615384615385</v>
      </c>
      <c r="M29" s="96">
        <v>34.716391246092</v>
      </c>
      <c r="N29" s="96">
        <v>67.25123500352859</v>
      </c>
      <c r="O29" s="98">
        <v>3597</v>
      </c>
      <c r="P29" s="98">
        <v>2584</v>
      </c>
      <c r="Q29" s="98">
        <v>7100</v>
      </c>
      <c r="R29" s="98">
        <v>7400</v>
      </c>
      <c r="S29" s="98">
        <v>0.23</v>
      </c>
      <c r="T29" s="98">
        <v>0.43</v>
      </c>
      <c r="U29" s="98">
        <v>11.5</v>
      </c>
      <c r="V29" s="98">
        <v>17.5</v>
      </c>
      <c r="W29" s="98">
        <v>19</v>
      </c>
      <c r="X29" s="98"/>
      <c r="Y29" s="98"/>
      <c r="Z29" s="98">
        <v>18</v>
      </c>
      <c r="AA29" s="98"/>
      <c r="AB29" s="98"/>
      <c r="AC29" s="88">
        <v>587</v>
      </c>
      <c r="AD29" s="88">
        <v>597</v>
      </c>
      <c r="AE29" s="105">
        <v>363</v>
      </c>
      <c r="AF29" s="88">
        <v>144</v>
      </c>
      <c r="AG29" s="88">
        <v>195</v>
      </c>
      <c r="AH29" s="88">
        <v>833</v>
      </c>
      <c r="AI29" s="98"/>
      <c r="AJ29" s="98"/>
      <c r="AK29" s="98"/>
      <c r="AL29" s="98"/>
      <c r="AM29" s="88">
        <v>1</v>
      </c>
      <c r="AN29" s="88">
        <v>1</v>
      </c>
      <c r="AO29" s="88">
        <v>1</v>
      </c>
      <c r="AP29" s="88">
        <v>1</v>
      </c>
      <c r="AQ29" s="88">
        <v>1</v>
      </c>
      <c r="AR29" s="99">
        <v>0.933</v>
      </c>
      <c r="AS29" s="99">
        <v>1</v>
      </c>
      <c r="AT29" s="99">
        <v>1</v>
      </c>
      <c r="AU29" s="99">
        <v>1</v>
      </c>
      <c r="AV29" s="99">
        <v>1</v>
      </c>
      <c r="AW29" s="99">
        <v>1</v>
      </c>
      <c r="AX29" s="99">
        <v>1.1</v>
      </c>
      <c r="AY29" s="99">
        <v>1.1</v>
      </c>
      <c r="AZ29" s="99">
        <v>1.1</v>
      </c>
      <c r="BA29" s="100">
        <v>90</v>
      </c>
      <c r="BB29" s="88">
        <v>99.8</v>
      </c>
      <c r="BC29" s="101">
        <v>99.4</v>
      </c>
      <c r="BD29" s="88">
        <v>99.64</v>
      </c>
      <c r="BE29" s="100">
        <v>82.817</v>
      </c>
      <c r="BF29" s="100">
        <v>88.031</v>
      </c>
      <c r="BG29" s="100">
        <v>88.621</v>
      </c>
      <c r="BH29" s="102">
        <v>89.718</v>
      </c>
      <c r="BI29" s="102">
        <v>93.307</v>
      </c>
      <c r="BJ29" s="88">
        <v>46.8</v>
      </c>
      <c r="BK29" s="88">
        <v>44</v>
      </c>
      <c r="BL29" s="88">
        <v>33</v>
      </c>
      <c r="BM29" s="88">
        <v>33.3</v>
      </c>
      <c r="BN29" s="88">
        <v>16.4</v>
      </c>
      <c r="BO29" s="88">
        <v>7.8</v>
      </c>
      <c r="BP29" s="88">
        <v>12.7</v>
      </c>
      <c r="BQ29" s="88">
        <v>8.9</v>
      </c>
      <c r="BR29" s="88">
        <v>13.9</v>
      </c>
      <c r="BS29" s="88">
        <v>20.5</v>
      </c>
      <c r="BT29" s="88">
        <v>23.2</v>
      </c>
      <c r="BU29" s="88">
        <v>14.6</v>
      </c>
      <c r="BV29" s="88">
        <v>8.1</v>
      </c>
      <c r="BW29" s="88">
        <v>7.1</v>
      </c>
      <c r="BX29" s="88">
        <v>4.7</v>
      </c>
      <c r="BY29" s="88">
        <v>9.3</v>
      </c>
      <c r="BZ29" s="88">
        <v>12.3</v>
      </c>
      <c r="CA29" s="88">
        <v>10.8</v>
      </c>
      <c r="CB29" s="88">
        <v>9.9</v>
      </c>
      <c r="CC29" s="88">
        <v>13.1</v>
      </c>
      <c r="CD29" s="88">
        <v>14.3</v>
      </c>
      <c r="CE29" s="106">
        <v>136</v>
      </c>
      <c r="CF29" s="106">
        <v>11</v>
      </c>
      <c r="CG29" s="106">
        <v>-115</v>
      </c>
    </row>
    <row r="30" spans="1:85" s="88" customFormat="1" ht="15">
      <c r="A30" s="88" t="s">
        <v>28</v>
      </c>
      <c r="B30" s="96"/>
      <c r="C30" s="96">
        <v>44</v>
      </c>
      <c r="D30" s="88">
        <v>107</v>
      </c>
      <c r="E30" s="96">
        <v>144</v>
      </c>
      <c r="F30" s="103">
        <v>174</v>
      </c>
      <c r="G30" s="104">
        <v>31.913716814159294</v>
      </c>
      <c r="J30" s="88">
        <v>84</v>
      </c>
      <c r="K30" s="96">
        <v>6.040625</v>
      </c>
      <c r="L30" s="96">
        <v>10.5125</v>
      </c>
      <c r="M30" s="96">
        <v>26.616379310344826</v>
      </c>
      <c r="N30" s="96">
        <v>38.6588152575145</v>
      </c>
      <c r="O30" s="98">
        <v>4552</v>
      </c>
      <c r="P30" s="98">
        <v>3941</v>
      </c>
      <c r="Q30" s="98">
        <v>8800</v>
      </c>
      <c r="R30" s="98">
        <v>9400</v>
      </c>
      <c r="S30" s="98">
        <v>0.27</v>
      </c>
      <c r="T30" s="98">
        <v>0.45</v>
      </c>
      <c r="U30" s="98">
        <v>22.5</v>
      </c>
      <c r="V30" s="98">
        <v>33.1</v>
      </c>
      <c r="W30" s="98"/>
      <c r="X30" s="98"/>
      <c r="Y30" s="98"/>
      <c r="Z30" s="98">
        <v>10</v>
      </c>
      <c r="AA30" s="98"/>
      <c r="AB30" s="98"/>
      <c r="AC30" s="88">
        <v>304</v>
      </c>
      <c r="AD30" s="88">
        <v>320</v>
      </c>
      <c r="AE30" s="105">
        <v>363</v>
      </c>
      <c r="AF30" s="88">
        <v>198</v>
      </c>
      <c r="AG30" s="88">
        <v>310</v>
      </c>
      <c r="AH30" s="88">
        <v>436</v>
      </c>
      <c r="AI30" s="98"/>
      <c r="AJ30" s="98"/>
      <c r="AK30" s="98"/>
      <c r="AL30" s="98"/>
      <c r="AM30" s="88">
        <v>0.25</v>
      </c>
      <c r="AN30" s="88">
        <v>0.5</v>
      </c>
      <c r="AO30" s="88">
        <v>1</v>
      </c>
      <c r="AP30" s="88">
        <v>1</v>
      </c>
      <c r="AQ30" s="88">
        <v>1</v>
      </c>
      <c r="AR30" s="99">
        <v>0.933</v>
      </c>
      <c r="AS30" s="99">
        <v>1</v>
      </c>
      <c r="AT30" s="99">
        <v>1</v>
      </c>
      <c r="AU30" s="99">
        <v>1</v>
      </c>
      <c r="AV30" s="99">
        <v>1</v>
      </c>
      <c r="AW30" s="99">
        <v>1.017</v>
      </c>
      <c r="AX30" s="99">
        <v>1.1</v>
      </c>
      <c r="AY30" s="99">
        <v>1.1</v>
      </c>
      <c r="AZ30" s="99">
        <v>1.1</v>
      </c>
      <c r="BA30" s="88">
        <v>98</v>
      </c>
      <c r="BB30" s="88">
        <v>98.9</v>
      </c>
      <c r="BC30" s="101">
        <v>98.6</v>
      </c>
      <c r="BD30" s="88">
        <v>99.12</v>
      </c>
      <c r="BE30" s="100">
        <v>58.358</v>
      </c>
      <c r="BF30" s="100">
        <v>74.441</v>
      </c>
      <c r="BG30" s="100">
        <v>70.807</v>
      </c>
      <c r="BH30" s="100">
        <v>67.673</v>
      </c>
      <c r="BI30" s="102">
        <v>82.678</v>
      </c>
      <c r="BJ30" s="88">
        <v>45.1</v>
      </c>
      <c r="BK30" s="88">
        <v>20.7</v>
      </c>
      <c r="BL30" s="88">
        <v>59</v>
      </c>
      <c r="BM30" s="88">
        <v>39.3</v>
      </c>
      <c r="BN30" s="88">
        <v>10.2</v>
      </c>
      <c r="BO30" s="88">
        <v>14</v>
      </c>
      <c r="BP30" s="88">
        <v>31.3</v>
      </c>
      <c r="BQ30" s="88">
        <v>18.7</v>
      </c>
      <c r="BR30" s="88">
        <v>23</v>
      </c>
      <c r="BS30" s="88">
        <v>40.1</v>
      </c>
      <c r="BT30" s="88">
        <v>8.8</v>
      </c>
      <c r="BU30" s="88">
        <v>1.4</v>
      </c>
      <c r="BV30" s="88">
        <v>11.8</v>
      </c>
      <c r="BW30" s="88">
        <v>3.5</v>
      </c>
      <c r="BX30" s="88">
        <v>3.9</v>
      </c>
      <c r="BY30" s="88">
        <v>10.2</v>
      </c>
      <c r="BZ30" s="88">
        <v>13.3</v>
      </c>
      <c r="CA30" s="88">
        <v>11.6</v>
      </c>
      <c r="CB30" s="88">
        <v>10.4</v>
      </c>
      <c r="CC30" s="88">
        <v>14.7</v>
      </c>
      <c r="CD30" s="88">
        <v>14.6</v>
      </c>
      <c r="CE30" s="106">
        <v>-46</v>
      </c>
      <c r="CF30" s="106">
        <v>-79</v>
      </c>
      <c r="CG30" s="106">
        <v>-276</v>
      </c>
    </row>
    <row r="31" spans="1:85" s="88" customFormat="1" ht="15">
      <c r="A31" s="88" t="s">
        <v>29</v>
      </c>
      <c r="B31" s="96"/>
      <c r="C31" s="96">
        <v>77</v>
      </c>
      <c r="D31" s="88">
        <v>96</v>
      </c>
      <c r="E31" s="96">
        <v>168</v>
      </c>
      <c r="F31" s="103">
        <v>168</v>
      </c>
      <c r="G31" s="88">
        <v>30.8</v>
      </c>
      <c r="J31" s="88">
        <v>88</v>
      </c>
      <c r="K31" s="96">
        <v>9.758333333333333</v>
      </c>
      <c r="L31" s="96">
        <v>13.452777777777778</v>
      </c>
      <c r="M31" s="96">
        <v>31.57602663706992</v>
      </c>
      <c r="N31" s="96">
        <v>50.8639483245862</v>
      </c>
      <c r="O31" s="98">
        <v>4359</v>
      </c>
      <c r="P31" s="98"/>
      <c r="Q31" s="98">
        <v>13000</v>
      </c>
      <c r="R31" s="98">
        <v>11400</v>
      </c>
      <c r="S31" s="98">
        <v>1</v>
      </c>
      <c r="T31" s="98">
        <v>1.3</v>
      </c>
      <c r="U31" s="98">
        <v>13.7</v>
      </c>
      <c r="V31" s="98">
        <v>26.3</v>
      </c>
      <c r="W31" s="98">
        <v>18</v>
      </c>
      <c r="X31" s="98"/>
      <c r="Y31" s="98"/>
      <c r="Z31" s="98">
        <v>26</v>
      </c>
      <c r="AA31" s="98"/>
      <c r="AB31" s="98"/>
      <c r="AC31" s="88">
        <v>683</v>
      </c>
      <c r="AD31" s="88">
        <v>718</v>
      </c>
      <c r="AE31" s="105">
        <v>363</v>
      </c>
      <c r="AF31" s="88">
        <v>287</v>
      </c>
      <c r="AG31" s="88">
        <v>312</v>
      </c>
      <c r="AH31" s="88">
        <v>1359</v>
      </c>
      <c r="AI31" s="98"/>
      <c r="AJ31" s="98"/>
      <c r="AK31" s="98"/>
      <c r="AL31" s="98"/>
      <c r="AM31" s="88">
        <v>1</v>
      </c>
      <c r="AN31" s="88">
        <v>1</v>
      </c>
      <c r="AO31" s="88">
        <v>1</v>
      </c>
      <c r="AP31" s="88">
        <v>1</v>
      </c>
      <c r="AQ31" s="88">
        <v>1</v>
      </c>
      <c r="AR31" s="99">
        <v>0.933</v>
      </c>
      <c r="AS31" s="99">
        <v>1</v>
      </c>
      <c r="AT31" s="99">
        <v>1</v>
      </c>
      <c r="AU31" s="99">
        <v>1</v>
      </c>
      <c r="AV31" s="99">
        <v>1</v>
      </c>
      <c r="AW31" s="99">
        <v>1</v>
      </c>
      <c r="AX31" s="99">
        <v>1.1</v>
      </c>
      <c r="AY31" s="99">
        <v>1.1</v>
      </c>
      <c r="AZ31" s="99">
        <v>1.1</v>
      </c>
      <c r="BA31" s="88">
        <v>99</v>
      </c>
      <c r="BB31" s="88">
        <v>99.4</v>
      </c>
      <c r="BC31" s="101">
        <v>99.3</v>
      </c>
      <c r="BD31" s="88">
        <v>99.72</v>
      </c>
      <c r="BE31" s="100">
        <v>61.409</v>
      </c>
      <c r="BF31" s="100">
        <v>64.317</v>
      </c>
      <c r="BG31" s="100">
        <v>66.805</v>
      </c>
      <c r="BH31" s="100">
        <v>68.753</v>
      </c>
      <c r="BI31" s="102">
        <v>70.125</v>
      </c>
      <c r="BJ31" s="88">
        <v>33.4</v>
      </c>
      <c r="BK31" s="88">
        <v>28.4</v>
      </c>
      <c r="BL31" s="88">
        <v>34.6</v>
      </c>
      <c r="BM31" s="88">
        <v>40</v>
      </c>
      <c r="BN31" s="88">
        <v>7.7</v>
      </c>
      <c r="BO31" s="88">
        <v>15</v>
      </c>
      <c r="BP31" s="88">
        <v>28.1</v>
      </c>
      <c r="BQ31" s="88">
        <v>31.2</v>
      </c>
      <c r="BR31" s="88">
        <v>26.3</v>
      </c>
      <c r="BS31" s="88">
        <v>35.8</v>
      </c>
      <c r="BT31" s="88">
        <v>38.8</v>
      </c>
      <c r="BU31" s="88">
        <v>25.5</v>
      </c>
      <c r="BV31" s="88">
        <v>23.3</v>
      </c>
      <c r="BW31" s="88">
        <v>15.4</v>
      </c>
      <c r="BX31" s="88">
        <v>11</v>
      </c>
      <c r="BY31" s="88">
        <v>13.7</v>
      </c>
      <c r="BZ31" s="88">
        <v>14.7</v>
      </c>
      <c r="CA31" s="88">
        <v>13.9</v>
      </c>
      <c r="CB31" s="88">
        <v>12.9</v>
      </c>
      <c r="CC31" s="88">
        <v>15</v>
      </c>
      <c r="CD31" s="88">
        <v>12.6</v>
      </c>
      <c r="CE31" s="106">
        <v>-109</v>
      </c>
      <c r="CF31" s="106">
        <v>-161</v>
      </c>
      <c r="CG31" s="106">
        <v>-88</v>
      </c>
    </row>
    <row r="32" spans="1:85" s="88" customFormat="1" ht="15">
      <c r="A32" s="88" t="s">
        <v>30</v>
      </c>
      <c r="B32" s="96">
        <v>3.137524963845465</v>
      </c>
      <c r="C32" s="96">
        <v>16</v>
      </c>
      <c r="D32" s="88">
        <v>58</v>
      </c>
      <c r="E32" s="96">
        <v>119</v>
      </c>
      <c r="F32" s="103">
        <v>155</v>
      </c>
      <c r="G32" s="104">
        <v>12.87614376002264</v>
      </c>
      <c r="J32" s="88">
        <v>54</v>
      </c>
      <c r="K32" s="96">
        <v>2.785483870967742</v>
      </c>
      <c r="L32" s="96">
        <v>5.330645161290323</v>
      </c>
      <c r="M32" s="96">
        <v>15.12907777870009</v>
      </c>
      <c r="N32" s="96">
        <v>26.0793750435935</v>
      </c>
      <c r="O32" s="98">
        <v>2646</v>
      </c>
      <c r="P32" s="98">
        <v>4227</v>
      </c>
      <c r="Q32" s="98">
        <v>12700</v>
      </c>
      <c r="R32" s="98">
        <v>13800</v>
      </c>
      <c r="S32" s="98">
        <v>0.1</v>
      </c>
      <c r="T32" s="98">
        <v>1</v>
      </c>
      <c r="U32" s="98">
        <v>18.5</v>
      </c>
      <c r="V32" s="98">
        <v>27</v>
      </c>
      <c r="W32" s="98"/>
      <c r="X32" s="98"/>
      <c r="Y32" s="98"/>
      <c r="Z32" s="98">
        <v>10</v>
      </c>
      <c r="AA32" s="98"/>
      <c r="AB32" s="98"/>
      <c r="AC32" s="88">
        <v>236</v>
      </c>
      <c r="AD32" s="88">
        <v>267</v>
      </c>
      <c r="AE32" s="98"/>
      <c r="AF32" s="88">
        <v>30</v>
      </c>
      <c r="AG32" s="88">
        <v>51</v>
      </c>
      <c r="AH32" s="88">
        <v>152</v>
      </c>
      <c r="AI32" s="98"/>
      <c r="AJ32" s="98"/>
      <c r="AK32" s="98"/>
      <c r="AL32" s="98"/>
      <c r="AM32" s="88">
        <v>0</v>
      </c>
      <c r="AN32" s="88">
        <v>0</v>
      </c>
      <c r="AO32" s="88">
        <v>0.25</v>
      </c>
      <c r="AP32" s="88">
        <v>1</v>
      </c>
      <c r="AQ32" s="88">
        <v>0.5</v>
      </c>
      <c r="AR32" s="99">
        <v>0.5</v>
      </c>
      <c r="AS32" s="99">
        <v>0.821</v>
      </c>
      <c r="AT32" s="99">
        <v>1</v>
      </c>
      <c r="AU32" s="99">
        <v>1</v>
      </c>
      <c r="AV32" s="99">
        <v>1</v>
      </c>
      <c r="AW32" s="99">
        <v>1</v>
      </c>
      <c r="AX32" s="99">
        <v>1.1</v>
      </c>
      <c r="AY32" s="99">
        <v>1.1</v>
      </c>
      <c r="AZ32" s="99">
        <v>1.1</v>
      </c>
      <c r="BA32" s="88">
        <v>98</v>
      </c>
      <c r="BB32" s="88">
        <v>98.9</v>
      </c>
      <c r="BC32" s="101">
        <v>98.6</v>
      </c>
      <c r="BD32" s="88">
        <v>98.57</v>
      </c>
      <c r="BE32" s="100">
        <v>37.84</v>
      </c>
      <c r="BF32" s="100">
        <v>29.757</v>
      </c>
      <c r="BG32" s="100">
        <v>32.386</v>
      </c>
      <c r="BH32" s="100">
        <v>36.02</v>
      </c>
      <c r="BI32" s="102">
        <v>39.689</v>
      </c>
      <c r="BJ32" s="88">
        <v>180</v>
      </c>
      <c r="BK32" s="88">
        <v>140.7</v>
      </c>
      <c r="BL32" s="88">
        <v>162.7</v>
      </c>
      <c r="BM32" s="88">
        <v>173.7</v>
      </c>
      <c r="BN32" s="88">
        <v>45.2</v>
      </c>
      <c r="BO32" s="88">
        <v>57.7</v>
      </c>
      <c r="BP32" s="88">
        <v>101.8</v>
      </c>
      <c r="BQ32" s="88">
        <v>55.9</v>
      </c>
      <c r="BR32" s="88">
        <v>44.2</v>
      </c>
      <c r="BS32" s="88">
        <v>72.1</v>
      </c>
      <c r="BT32" s="88">
        <v>53.8</v>
      </c>
      <c r="BU32" s="88">
        <v>101.4</v>
      </c>
      <c r="BV32" s="88">
        <v>77.4</v>
      </c>
      <c r="BW32" s="88">
        <v>129.9</v>
      </c>
      <c r="BX32" s="88">
        <v>150.2</v>
      </c>
      <c r="BY32" s="88">
        <v>191.5</v>
      </c>
      <c r="BZ32" s="88">
        <v>163.3</v>
      </c>
      <c r="CA32" s="88">
        <v>126.2</v>
      </c>
      <c r="CB32" s="88">
        <v>93.5</v>
      </c>
      <c r="CC32" s="88">
        <v>73.8</v>
      </c>
      <c r="CD32" s="88">
        <v>82.8</v>
      </c>
      <c r="CE32" s="106">
        <v>616</v>
      </c>
      <c r="CF32" s="106">
        <v>-547</v>
      </c>
      <c r="CG32" s="106">
        <v>-820</v>
      </c>
    </row>
    <row r="33" spans="1:85" s="88" customFormat="1" ht="15">
      <c r="A33" s="88" t="s">
        <v>31</v>
      </c>
      <c r="B33" s="96">
        <v>0.6272963527197778</v>
      </c>
      <c r="C33" s="96">
        <v>19</v>
      </c>
      <c r="D33" s="88">
        <v>65</v>
      </c>
      <c r="E33" s="96">
        <v>122</v>
      </c>
      <c r="F33" s="103">
        <v>150</v>
      </c>
      <c r="G33" s="104">
        <v>18.225419664268586</v>
      </c>
      <c r="J33" s="88">
        <v>63</v>
      </c>
      <c r="K33" s="96">
        <v>2.1533333333333333</v>
      </c>
      <c r="L33" s="96">
        <v>5.6066666666666665</v>
      </c>
      <c r="M33" s="96">
        <v>14.15678776290631</v>
      </c>
      <c r="N33" s="96">
        <v>24.328978622327792</v>
      </c>
      <c r="O33" s="98">
        <v>613</v>
      </c>
      <c r="P33" s="98">
        <v>1008</v>
      </c>
      <c r="Q33" s="98">
        <v>3200</v>
      </c>
      <c r="R33" s="98">
        <v>3600</v>
      </c>
      <c r="S33" s="98">
        <v>0.01</v>
      </c>
      <c r="T33" s="98">
        <v>0.25</v>
      </c>
      <c r="U33" s="98">
        <v>5.2</v>
      </c>
      <c r="V33" s="98">
        <v>9</v>
      </c>
      <c r="W33" s="98">
        <v>2</v>
      </c>
      <c r="X33" s="98"/>
      <c r="Y33" s="98"/>
      <c r="Z33" s="98">
        <v>4</v>
      </c>
      <c r="AA33" s="98"/>
      <c r="AB33" s="98"/>
      <c r="AC33" s="88">
        <v>566</v>
      </c>
      <c r="AD33" s="88">
        <v>423</v>
      </c>
      <c r="AE33" s="98"/>
      <c r="AF33" s="88">
        <v>54</v>
      </c>
      <c r="AG33" s="88">
        <v>88</v>
      </c>
      <c r="AH33" s="88">
        <v>246</v>
      </c>
      <c r="AI33" s="98"/>
      <c r="AJ33" s="98"/>
      <c r="AK33" s="98"/>
      <c r="AL33" s="98"/>
      <c r="AM33" s="88">
        <v>0.25</v>
      </c>
      <c r="AN33" s="88">
        <v>0</v>
      </c>
      <c r="AO33" s="88">
        <v>1</v>
      </c>
      <c r="AP33" s="88">
        <v>1</v>
      </c>
      <c r="AQ33" s="88">
        <v>1</v>
      </c>
      <c r="AR33" s="99">
        <v>0.111</v>
      </c>
      <c r="AS33" s="99">
        <v>0.821</v>
      </c>
      <c r="AT33" s="99">
        <v>1</v>
      </c>
      <c r="AU33" s="99">
        <v>1</v>
      </c>
      <c r="AV33" s="99">
        <v>1</v>
      </c>
      <c r="AW33" s="99">
        <v>1.017</v>
      </c>
      <c r="AX33" s="99">
        <v>1.1</v>
      </c>
      <c r="AY33" s="99">
        <v>1.1</v>
      </c>
      <c r="AZ33" s="99">
        <v>1.1</v>
      </c>
      <c r="BA33" s="88">
        <v>99</v>
      </c>
      <c r="BB33" s="88">
        <v>99.7</v>
      </c>
      <c r="BC33" s="101">
        <v>99.5</v>
      </c>
      <c r="BD33" s="88">
        <v>99.53</v>
      </c>
      <c r="BE33" s="100">
        <v>51.729</v>
      </c>
      <c r="BF33" s="100">
        <v>40.513</v>
      </c>
      <c r="BG33" s="100">
        <v>43.806</v>
      </c>
      <c r="BH33" s="100">
        <v>47.898</v>
      </c>
      <c r="BI33" s="102">
        <v>52.367</v>
      </c>
      <c r="BJ33" s="88">
        <v>56.6</v>
      </c>
      <c r="BK33" s="88">
        <v>51.6</v>
      </c>
      <c r="BL33" s="88">
        <v>54.7</v>
      </c>
      <c r="BM33" s="88">
        <v>37.6</v>
      </c>
      <c r="BN33" s="88">
        <v>8.4</v>
      </c>
      <c r="BO33" s="88">
        <v>2.8</v>
      </c>
      <c r="BP33" s="88">
        <v>13.7</v>
      </c>
      <c r="BQ33" s="88">
        <v>-8.9</v>
      </c>
      <c r="BR33" s="88">
        <v>16.4</v>
      </c>
      <c r="BS33" s="88">
        <v>22</v>
      </c>
      <c r="BT33" s="88">
        <v>8.4</v>
      </c>
      <c r="BU33" s="88">
        <v>8.7</v>
      </c>
      <c r="BV33" s="88">
        <v>3.4</v>
      </c>
      <c r="BW33" s="88">
        <v>8.2</v>
      </c>
      <c r="BX33" s="88">
        <v>12.1</v>
      </c>
      <c r="BY33" s="88">
        <v>17.1</v>
      </c>
      <c r="BZ33" s="88">
        <v>25.1</v>
      </c>
      <c r="CA33" s="88">
        <v>18.3</v>
      </c>
      <c r="CB33" s="88">
        <v>17.3</v>
      </c>
      <c r="CC33" s="88">
        <v>22.2</v>
      </c>
      <c r="CD33" s="88">
        <v>14.9</v>
      </c>
      <c r="CE33" s="106">
        <v>110</v>
      </c>
      <c r="CF33" s="106">
        <v>-90</v>
      </c>
      <c r="CG33" s="106">
        <v>-168</v>
      </c>
    </row>
    <row r="34" spans="1:85" s="88" customFormat="1" ht="15">
      <c r="A34" s="88" t="s">
        <v>32</v>
      </c>
      <c r="B34" s="96">
        <v>21.277714670368965</v>
      </c>
      <c r="C34" s="96">
        <v>28</v>
      </c>
      <c r="D34" s="88">
        <v>83</v>
      </c>
      <c r="E34" s="96">
        <v>157</v>
      </c>
      <c r="F34" s="103">
        <v>176</v>
      </c>
      <c r="J34" s="88">
        <v>67</v>
      </c>
      <c r="K34" s="96">
        <v>4.8</v>
      </c>
      <c r="L34" s="96">
        <v>7.207936507936508</v>
      </c>
      <c r="M34" s="96">
        <v>15.702471391479952</v>
      </c>
      <c r="N34" s="96">
        <v>25.06428013353221</v>
      </c>
      <c r="O34" s="98">
        <v>6079</v>
      </c>
      <c r="P34" s="98">
        <v>9424</v>
      </c>
      <c r="Q34" s="98">
        <v>23100</v>
      </c>
      <c r="R34" s="98">
        <v>22900</v>
      </c>
      <c r="S34" s="98">
        <v>1.1</v>
      </c>
      <c r="T34" s="98">
        <v>0.7</v>
      </c>
      <c r="U34" s="98">
        <v>67.2</v>
      </c>
      <c r="V34" s="98">
        <v>92.9</v>
      </c>
      <c r="W34" s="98">
        <v>13</v>
      </c>
      <c r="X34" s="98"/>
      <c r="Y34" s="98"/>
      <c r="Z34" s="98">
        <v>18</v>
      </c>
      <c r="AA34" s="98"/>
      <c r="AB34" s="98"/>
      <c r="AC34" s="88">
        <v>318</v>
      </c>
      <c r="AD34" s="88">
        <v>287</v>
      </c>
      <c r="AE34" s="98">
        <v>811</v>
      </c>
      <c r="AF34" s="88">
        <v>76</v>
      </c>
      <c r="AG34" s="88">
        <v>102</v>
      </c>
      <c r="AH34" s="88">
        <v>293</v>
      </c>
      <c r="AI34" s="98"/>
      <c r="AJ34" s="98"/>
      <c r="AK34" s="98"/>
      <c r="AL34" s="98"/>
      <c r="AM34" s="88">
        <v>0.25</v>
      </c>
      <c r="AN34" s="88">
        <v>0.75</v>
      </c>
      <c r="AO34" s="88">
        <v>1</v>
      </c>
      <c r="AP34" s="88">
        <v>1</v>
      </c>
      <c r="AQ34" s="88">
        <v>1</v>
      </c>
      <c r="AR34" s="99">
        <v>0.222</v>
      </c>
      <c r="AS34" s="99">
        <v>1</v>
      </c>
      <c r="AT34" s="99">
        <v>1</v>
      </c>
      <c r="AU34" s="99">
        <v>1</v>
      </c>
      <c r="AV34" s="99">
        <v>1</v>
      </c>
      <c r="AW34" s="99">
        <v>1.017</v>
      </c>
      <c r="AX34" s="99">
        <v>1.1</v>
      </c>
      <c r="AY34" s="99">
        <v>1.1</v>
      </c>
      <c r="AZ34" s="99">
        <v>1.1</v>
      </c>
      <c r="BA34" s="88">
        <v>98</v>
      </c>
      <c r="BB34" s="88">
        <v>98.9</v>
      </c>
      <c r="BC34" s="101">
        <v>95.7</v>
      </c>
      <c r="BD34" s="88">
        <v>98.67</v>
      </c>
      <c r="BE34" s="100">
        <v>65.076</v>
      </c>
      <c r="BF34" s="100">
        <v>61.047</v>
      </c>
      <c r="BG34" s="100">
        <v>64.664</v>
      </c>
      <c r="BH34" s="100">
        <v>68.678</v>
      </c>
      <c r="BI34" s="102">
        <v>71.39</v>
      </c>
      <c r="BJ34" s="88">
        <v>136.3</v>
      </c>
      <c r="BK34" s="88">
        <v>98.1</v>
      </c>
      <c r="BL34" s="88">
        <v>67.4</v>
      </c>
      <c r="BM34" s="88">
        <v>62.7</v>
      </c>
      <c r="BN34" s="88">
        <v>-0.3</v>
      </c>
      <c r="BO34" s="88">
        <v>20.9</v>
      </c>
      <c r="BP34" s="88">
        <v>16.7</v>
      </c>
      <c r="BQ34" s="88">
        <v>14.3</v>
      </c>
      <c r="BR34" s="88">
        <v>42.3</v>
      </c>
      <c r="BS34" s="88">
        <v>43.6</v>
      </c>
      <c r="BT34" s="88">
        <v>43.6</v>
      </c>
      <c r="BU34" s="88">
        <v>34.2</v>
      </c>
      <c r="BV34" s="88">
        <v>35.3</v>
      </c>
      <c r="BW34" s="88">
        <v>35.7</v>
      </c>
      <c r="BX34" s="88">
        <v>17.3</v>
      </c>
      <c r="BY34" s="88">
        <v>44.6</v>
      </c>
      <c r="BZ34" s="88">
        <v>50.9</v>
      </c>
      <c r="CA34" s="88">
        <v>41.8</v>
      </c>
      <c r="CB34" s="88">
        <v>42.3</v>
      </c>
      <c r="CC34" s="88">
        <v>43</v>
      </c>
      <c r="CD34" s="88">
        <v>49.2</v>
      </c>
      <c r="CE34" s="106">
        <v>460</v>
      </c>
      <c r="CF34" s="106">
        <v>190</v>
      </c>
      <c r="CG34" s="106">
        <v>-581</v>
      </c>
    </row>
    <row r="35" spans="1:85" s="88" customFormat="1" ht="15">
      <c r="A35" s="88" t="s">
        <v>33</v>
      </c>
      <c r="B35" s="96">
        <v>86.69895355876504</v>
      </c>
      <c r="C35" s="96">
        <v>22</v>
      </c>
      <c r="D35" s="88">
        <v>72</v>
      </c>
      <c r="E35" s="96">
        <v>104</v>
      </c>
      <c r="F35" s="103">
        <v>121</v>
      </c>
      <c r="J35" s="88">
        <v>78</v>
      </c>
      <c r="K35" s="96">
        <v>4.058333333333334</v>
      </c>
      <c r="L35" s="96">
        <v>5.466666666666667</v>
      </c>
      <c r="M35" s="96">
        <v>13.599374021909235</v>
      </c>
      <c r="N35" s="96">
        <v>19.488570321580784</v>
      </c>
      <c r="O35" s="98">
        <v>2076</v>
      </c>
      <c r="P35" s="98">
        <v>2001</v>
      </c>
      <c r="Q35" s="98">
        <v>3800</v>
      </c>
      <c r="R35" s="98">
        <v>5400</v>
      </c>
      <c r="S35" s="98">
        <v>0.18</v>
      </c>
      <c r="T35" s="98">
        <v>0.3</v>
      </c>
      <c r="U35" s="98">
        <v>5.7</v>
      </c>
      <c r="V35" s="98">
        <v>10.3</v>
      </c>
      <c r="W35" s="98">
        <v>2</v>
      </c>
      <c r="X35" s="98"/>
      <c r="Y35" s="98"/>
      <c r="Z35" s="98">
        <v>5</v>
      </c>
      <c r="AA35" s="98"/>
      <c r="AB35" s="98"/>
      <c r="AC35" s="88">
        <v>385</v>
      </c>
      <c r="AD35" s="88">
        <v>314</v>
      </c>
      <c r="AE35" s="98">
        <v>310</v>
      </c>
      <c r="AF35" s="88">
        <v>88</v>
      </c>
      <c r="AG35" s="88">
        <v>120</v>
      </c>
      <c r="AH35" s="88">
        <v>335</v>
      </c>
      <c r="AI35" s="98"/>
      <c r="AJ35" s="98"/>
      <c r="AK35" s="98"/>
      <c r="AL35" s="98"/>
      <c r="AM35" s="88">
        <v>0</v>
      </c>
      <c r="AN35" s="88">
        <v>0</v>
      </c>
      <c r="AO35" s="88">
        <v>1</v>
      </c>
      <c r="AP35" s="88">
        <v>1</v>
      </c>
      <c r="AQ35" s="88">
        <v>1</v>
      </c>
      <c r="AR35" s="99">
        <v>0.722</v>
      </c>
      <c r="AS35" s="99">
        <v>1</v>
      </c>
      <c r="AT35" s="99">
        <v>1</v>
      </c>
      <c r="AU35" s="99">
        <v>1</v>
      </c>
      <c r="AV35" s="99">
        <v>1</v>
      </c>
      <c r="AW35" s="99">
        <v>1</v>
      </c>
      <c r="AX35" s="99">
        <v>1.1</v>
      </c>
      <c r="AY35" s="99">
        <v>1.1</v>
      </c>
      <c r="AZ35" s="99">
        <v>1.1</v>
      </c>
      <c r="BA35" s="88">
        <v>99</v>
      </c>
      <c r="BB35" s="88">
        <v>99.3</v>
      </c>
      <c r="BC35" s="101">
        <v>99.2</v>
      </c>
      <c r="BD35" s="88">
        <v>99.23</v>
      </c>
      <c r="BE35" s="100">
        <v>59.229</v>
      </c>
      <c r="BF35" s="100">
        <v>60.949</v>
      </c>
      <c r="BG35" s="100">
        <v>56.853</v>
      </c>
      <c r="BH35" s="100">
        <v>68.415</v>
      </c>
      <c r="BI35" s="102">
        <v>72.007</v>
      </c>
      <c r="BJ35" s="88">
        <v>58.6</v>
      </c>
      <c r="BK35" s="88">
        <v>29.3</v>
      </c>
      <c r="BL35" s="88">
        <v>40.1</v>
      </c>
      <c r="BM35" s="88">
        <v>20.8</v>
      </c>
      <c r="BN35" s="88">
        <v>3.7</v>
      </c>
      <c r="BO35" s="88">
        <v>32.9</v>
      </c>
      <c r="BP35" s="88">
        <v>18</v>
      </c>
      <c r="BQ35" s="88">
        <v>11.3</v>
      </c>
      <c r="BR35" s="88">
        <v>12.2</v>
      </c>
      <c r="BS35" s="88">
        <v>16.4</v>
      </c>
      <c r="BT35" s="88">
        <v>16.5</v>
      </c>
      <c r="BU35" s="88">
        <v>8</v>
      </c>
      <c r="BV35" s="88">
        <v>9.7</v>
      </c>
      <c r="BW35" s="88">
        <v>10.2</v>
      </c>
      <c r="BX35" s="88">
        <v>7.7</v>
      </c>
      <c r="BY35" s="88">
        <v>8.4</v>
      </c>
      <c r="BZ35" s="100">
        <v>12.8</v>
      </c>
      <c r="CA35" s="88">
        <v>9.5</v>
      </c>
      <c r="CB35" s="88">
        <v>9.9</v>
      </c>
      <c r="CC35" s="88">
        <v>6.8</v>
      </c>
      <c r="CD35" s="88">
        <v>8.6</v>
      </c>
      <c r="CE35" s="106">
        <v>9</v>
      </c>
      <c r="CF35" s="106">
        <v>-8</v>
      </c>
      <c r="CG35" s="106">
        <v>-83</v>
      </c>
    </row>
    <row r="36" spans="1:85" s="88" customFormat="1" ht="15">
      <c r="A36" s="88" t="s">
        <v>34</v>
      </c>
      <c r="B36" s="96">
        <v>4.126315789473684</v>
      </c>
      <c r="C36" s="96">
        <v>15</v>
      </c>
      <c r="D36" s="88">
        <v>77</v>
      </c>
      <c r="E36" s="96">
        <v>118</v>
      </c>
      <c r="F36" s="103">
        <v>145</v>
      </c>
      <c r="J36" s="88">
        <v>61</v>
      </c>
      <c r="K36" s="96">
        <v>2.353333333333333</v>
      </c>
      <c r="L36" s="96">
        <v>4.766666666666667</v>
      </c>
      <c r="M36" s="96">
        <v>13.841940532081376</v>
      </c>
      <c r="N36" s="96">
        <v>21.772805507745264</v>
      </c>
      <c r="O36" s="98">
        <v>285</v>
      </c>
      <c r="P36" s="98">
        <v>2448</v>
      </c>
      <c r="Q36" s="98">
        <v>4100</v>
      </c>
      <c r="R36" s="98">
        <v>4000</v>
      </c>
      <c r="S36" s="98">
        <v>0.1</v>
      </c>
      <c r="T36" s="98">
        <v>0.3</v>
      </c>
      <c r="U36" s="98">
        <v>7.5</v>
      </c>
      <c r="V36" s="98">
        <v>9.8</v>
      </c>
      <c r="W36" s="98">
        <v>4</v>
      </c>
      <c r="X36" s="98"/>
      <c r="Y36" s="98"/>
      <c r="Z36" s="98">
        <v>7</v>
      </c>
      <c r="AA36" s="98"/>
      <c r="AB36" s="98"/>
      <c r="AC36" s="88">
        <v>209</v>
      </c>
      <c r="AD36" s="88">
        <v>330</v>
      </c>
      <c r="AE36" s="98">
        <v>270</v>
      </c>
      <c r="AF36" s="88">
        <v>64</v>
      </c>
      <c r="AG36" s="88">
        <v>101</v>
      </c>
      <c r="AH36" s="88">
        <v>121</v>
      </c>
      <c r="AI36" s="98"/>
      <c r="AJ36" s="98"/>
      <c r="AK36" s="98"/>
      <c r="AL36" s="98"/>
      <c r="AN36" s="88">
        <v>0.5</v>
      </c>
      <c r="AO36" s="88">
        <v>1</v>
      </c>
      <c r="AP36" s="88">
        <v>1</v>
      </c>
      <c r="AQ36" s="88">
        <v>1</v>
      </c>
      <c r="AR36" s="99">
        <v>0.167</v>
      </c>
      <c r="AS36" s="99">
        <v>0.946</v>
      </c>
      <c r="AT36" s="99">
        <v>1</v>
      </c>
      <c r="AU36" s="99">
        <v>1</v>
      </c>
      <c r="AV36" s="99">
        <v>1</v>
      </c>
      <c r="AW36" s="99">
        <v>1</v>
      </c>
      <c r="AX36" s="99">
        <v>1.1</v>
      </c>
      <c r="AY36" s="99">
        <v>1.1</v>
      </c>
      <c r="AZ36" s="99">
        <v>1.1</v>
      </c>
      <c r="BA36" s="88">
        <v>98</v>
      </c>
      <c r="BB36" s="88">
        <v>99.4</v>
      </c>
      <c r="BC36" s="101">
        <v>99.3</v>
      </c>
      <c r="BD36" s="88">
        <v>99.24</v>
      </c>
      <c r="BE36" s="100">
        <v>59.548</v>
      </c>
      <c r="BF36" s="100">
        <v>53.054</v>
      </c>
      <c r="BG36" s="100">
        <v>56.211</v>
      </c>
      <c r="BH36" s="100">
        <v>58.775</v>
      </c>
      <c r="BI36" s="102">
        <v>62.294</v>
      </c>
      <c r="BJ36" s="88">
        <v>13.2</v>
      </c>
      <c r="BK36" s="100">
        <v>14.3</v>
      </c>
      <c r="BL36" s="88">
        <v>26.7</v>
      </c>
      <c r="BM36" s="88">
        <v>30.4</v>
      </c>
      <c r="BN36" s="88">
        <v>20.3</v>
      </c>
      <c r="BO36" s="88">
        <v>8.3</v>
      </c>
      <c r="BP36" s="88">
        <v>15</v>
      </c>
      <c r="BQ36" s="88">
        <v>13.5</v>
      </c>
      <c r="BR36" s="88">
        <v>12.9</v>
      </c>
      <c r="BS36" s="88">
        <v>22.3</v>
      </c>
      <c r="BT36" s="88">
        <v>13.8</v>
      </c>
      <c r="BU36" s="88">
        <v>11.9</v>
      </c>
      <c r="BV36" s="88">
        <v>12.7</v>
      </c>
      <c r="BW36" s="88">
        <v>8.2</v>
      </c>
      <c r="BX36" s="88">
        <v>9.2</v>
      </c>
      <c r="BY36" s="88">
        <v>14.3</v>
      </c>
      <c r="BZ36" s="88">
        <v>17.1</v>
      </c>
      <c r="CA36" s="88">
        <v>14.9</v>
      </c>
      <c r="CB36" s="88">
        <v>14</v>
      </c>
      <c r="CC36" s="88">
        <v>13.3</v>
      </c>
      <c r="CD36" s="88">
        <v>14.5</v>
      </c>
      <c r="CE36" s="106">
        <v>144</v>
      </c>
      <c r="CF36" s="106">
        <v>107</v>
      </c>
      <c r="CG36" s="106">
        <v>-119</v>
      </c>
    </row>
    <row r="37" spans="1:61" ht="15">
      <c r="A37" s="10" t="s">
        <v>35</v>
      </c>
      <c r="B37" s="11"/>
      <c r="C37" s="11"/>
      <c r="D37" s="11"/>
      <c r="E37" s="8">
        <v>166.667</v>
      </c>
      <c r="F37" s="11"/>
      <c r="G37" s="11"/>
      <c r="H37" s="11"/>
      <c r="I37" s="11"/>
      <c r="J37" s="11"/>
      <c r="K37" s="11"/>
      <c r="L37" s="11"/>
      <c r="M37" s="11"/>
      <c r="N37" s="11"/>
      <c r="O37" s="40">
        <v>175</v>
      </c>
      <c r="P37" s="40"/>
      <c r="Q37" s="40"/>
      <c r="R37" s="40"/>
      <c r="S37" s="40"/>
      <c r="T37" s="40"/>
      <c r="U37" s="40"/>
      <c r="V37" s="40">
        <v>0.73</v>
      </c>
      <c r="W37" s="40">
        <v>1</v>
      </c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10">
        <v>0.25</v>
      </c>
      <c r="AN37" s="10">
        <v>0.5</v>
      </c>
      <c r="AO37" s="10">
        <v>0.5</v>
      </c>
      <c r="AP37" s="10">
        <v>1</v>
      </c>
      <c r="AQ37" s="10">
        <v>1</v>
      </c>
      <c r="AR37" s="41">
        <v>0.556</v>
      </c>
      <c r="AS37" s="41">
        <v>0.839</v>
      </c>
      <c r="AT37" s="41">
        <v>0.75</v>
      </c>
      <c r="AU37" s="41">
        <v>0.75</v>
      </c>
      <c r="AV37" s="41">
        <v>0.75</v>
      </c>
      <c r="AW37" s="41">
        <v>0.75</v>
      </c>
      <c r="AX37" s="41">
        <v>0.75</v>
      </c>
      <c r="AY37" s="41">
        <v>0.75</v>
      </c>
      <c r="AZ37" s="41">
        <v>0.75</v>
      </c>
      <c r="BA37" s="10">
        <v>95</v>
      </c>
      <c r="BB37" s="10">
        <v>97.8</v>
      </c>
      <c r="BC37" s="42">
        <v>96.9</v>
      </c>
      <c r="BE37" s="43">
        <v>18.02</v>
      </c>
      <c r="BF37" s="44">
        <v>15.12</v>
      </c>
      <c r="BG37" s="43">
        <v>15.87</v>
      </c>
      <c r="BH37" s="43">
        <v>17.09</v>
      </c>
      <c r="BI37" s="43">
        <v>17.76</v>
      </c>
    </row>
    <row r="38" spans="1:61" ht="15">
      <c r="A38" s="10" t="s">
        <v>36</v>
      </c>
      <c r="B38" s="11">
        <v>0</v>
      </c>
      <c r="C38" s="8">
        <v>0</v>
      </c>
      <c r="D38" s="11">
        <v>0</v>
      </c>
      <c r="E38" s="8">
        <v>0</v>
      </c>
      <c r="F38" s="49">
        <v>115.385</v>
      </c>
      <c r="G38" s="11"/>
      <c r="H38" s="11"/>
      <c r="I38" s="11"/>
      <c r="J38" s="11"/>
      <c r="K38" s="11"/>
      <c r="L38" s="11"/>
      <c r="M38" s="11"/>
      <c r="N38" s="11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10">
        <v>1</v>
      </c>
      <c r="AN38" s="10">
        <v>1</v>
      </c>
      <c r="AO38" s="10">
        <v>1</v>
      </c>
      <c r="AP38" s="10">
        <v>1</v>
      </c>
      <c r="AQ38" s="10">
        <v>1</v>
      </c>
      <c r="AR38" s="41"/>
      <c r="AS38" s="41">
        <v>0.5</v>
      </c>
      <c r="AT38" s="41">
        <v>0.5</v>
      </c>
      <c r="AU38" s="41">
        <v>0.5</v>
      </c>
      <c r="AV38" s="41">
        <v>0.5</v>
      </c>
      <c r="AW38" s="41">
        <v>0.5</v>
      </c>
      <c r="AX38" s="41">
        <v>0.75</v>
      </c>
      <c r="AY38" s="41">
        <v>0.75</v>
      </c>
      <c r="AZ38" s="41">
        <v>0.75</v>
      </c>
      <c r="BC38" s="42">
        <v>99.2</v>
      </c>
      <c r="BE38" s="51">
        <v>0</v>
      </c>
      <c r="BF38" s="44">
        <v>0</v>
      </c>
      <c r="BG38" s="44">
        <v>0</v>
      </c>
      <c r="BH38" s="44">
        <v>75.925</v>
      </c>
      <c r="BI38" s="44"/>
    </row>
    <row r="39" spans="1:61" ht="15">
      <c r="A39" s="10" t="s">
        <v>37</v>
      </c>
      <c r="B39" s="11">
        <v>0</v>
      </c>
      <c r="C39" s="8">
        <v>0</v>
      </c>
      <c r="D39" s="11">
        <v>0</v>
      </c>
      <c r="E39" s="8">
        <v>54.945</v>
      </c>
      <c r="F39" s="49">
        <v>105.727</v>
      </c>
      <c r="G39" s="11"/>
      <c r="H39" s="11"/>
      <c r="I39" s="11"/>
      <c r="J39" s="11"/>
      <c r="K39" s="11"/>
      <c r="L39" s="11"/>
      <c r="M39" s="11"/>
      <c r="N39" s="11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10">
        <v>1</v>
      </c>
      <c r="AN39" s="10">
        <v>0.75</v>
      </c>
      <c r="AO39" s="10">
        <v>1</v>
      </c>
      <c r="AP39" s="10">
        <v>1</v>
      </c>
      <c r="AQ39" s="10">
        <v>1</v>
      </c>
      <c r="AR39" s="41"/>
      <c r="AS39" s="41">
        <v>0.75</v>
      </c>
      <c r="AT39" s="41">
        <v>0.75</v>
      </c>
      <c r="AU39" s="41">
        <v>0.75</v>
      </c>
      <c r="AV39" s="41">
        <v>0.75</v>
      </c>
      <c r="AW39" s="41">
        <v>0.75</v>
      </c>
      <c r="AX39" s="41">
        <v>0.75</v>
      </c>
      <c r="AY39" s="41">
        <v>0.75</v>
      </c>
      <c r="AZ39" s="41">
        <v>0.75</v>
      </c>
      <c r="BC39" s="42">
        <v>99.9</v>
      </c>
      <c r="BE39" s="51">
        <v>0</v>
      </c>
      <c r="BF39" s="44">
        <v>0</v>
      </c>
      <c r="BG39" s="44">
        <v>0</v>
      </c>
      <c r="BH39" s="44">
        <v>95.416</v>
      </c>
      <c r="BI39" s="44"/>
    </row>
    <row r="40" spans="1:61" ht="15">
      <c r="A40" s="10" t="s">
        <v>38</v>
      </c>
      <c r="B40" s="11">
        <v>0</v>
      </c>
      <c r="C40" s="8">
        <v>0</v>
      </c>
      <c r="D40" s="11">
        <v>0</v>
      </c>
      <c r="E40" s="11">
        <v>0</v>
      </c>
      <c r="F40" s="11">
        <v>0</v>
      </c>
      <c r="G40" s="11"/>
      <c r="H40" s="11"/>
      <c r="I40" s="11"/>
      <c r="J40" s="11"/>
      <c r="K40" s="11"/>
      <c r="L40" s="11"/>
      <c r="M40" s="11"/>
      <c r="N40" s="11"/>
      <c r="O40" s="40"/>
      <c r="P40" s="40">
        <v>16</v>
      </c>
      <c r="Q40" s="40">
        <v>10</v>
      </c>
      <c r="R40" s="40">
        <v>6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10">
        <v>0.25</v>
      </c>
      <c r="AN40" s="10">
        <v>0</v>
      </c>
      <c r="AO40" s="10">
        <v>0</v>
      </c>
      <c r="AP40" s="10">
        <v>0</v>
      </c>
      <c r="AQ40" s="10">
        <v>0</v>
      </c>
      <c r="AR40" s="41">
        <v>0</v>
      </c>
      <c r="AS40" s="41">
        <v>0.196</v>
      </c>
      <c r="AT40" s="41">
        <v>0.25</v>
      </c>
      <c r="AU40" s="41">
        <v>0.25</v>
      </c>
      <c r="AV40" s="41">
        <v>0.25</v>
      </c>
      <c r="AW40" s="41">
        <v>0.25</v>
      </c>
      <c r="AX40" s="41">
        <v>0.25</v>
      </c>
      <c r="AY40" s="41">
        <v>0.25</v>
      </c>
      <c r="AZ40" s="41">
        <v>0.25</v>
      </c>
      <c r="BC40" s="42">
        <v>54</v>
      </c>
      <c r="BE40" s="52">
        <v>0</v>
      </c>
      <c r="BF40" s="43">
        <v>10.886</v>
      </c>
      <c r="BG40" s="43">
        <v>14.956</v>
      </c>
      <c r="BH40" s="44">
        <v>12.765</v>
      </c>
      <c r="BI40" s="43">
        <v>11.913</v>
      </c>
    </row>
    <row r="41" spans="1:61" ht="15">
      <c r="A41" s="10" t="s">
        <v>39</v>
      </c>
      <c r="B41" s="11">
        <v>0</v>
      </c>
      <c r="C41" s="8">
        <v>0</v>
      </c>
      <c r="D41" s="11">
        <v>0</v>
      </c>
      <c r="E41" s="11">
        <v>0</v>
      </c>
      <c r="F41" s="11">
        <v>0</v>
      </c>
      <c r="G41" s="11"/>
      <c r="H41" s="11"/>
      <c r="I41" s="11"/>
      <c r="J41" s="11"/>
      <c r="K41" s="11"/>
      <c r="L41" s="11"/>
      <c r="M41" s="11"/>
      <c r="N41" s="11"/>
      <c r="O41" s="40">
        <v>172</v>
      </c>
      <c r="P41" s="40">
        <v>103</v>
      </c>
      <c r="Q41" s="40">
        <v>58</v>
      </c>
      <c r="R41" s="40">
        <v>10</v>
      </c>
      <c r="S41" s="40">
        <v>0.002</v>
      </c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O41" s="10">
        <v>1</v>
      </c>
      <c r="AP41" s="10">
        <v>1</v>
      </c>
      <c r="AR41" s="41">
        <v>0.0278</v>
      </c>
      <c r="AS41" s="41">
        <v>0.25</v>
      </c>
      <c r="AT41" s="41">
        <v>0.25</v>
      </c>
      <c r="AU41" s="41">
        <v>0.25</v>
      </c>
      <c r="AV41" s="41">
        <v>0.25</v>
      </c>
      <c r="AW41" s="41">
        <v>0.25</v>
      </c>
      <c r="AX41" s="41">
        <v>0.25</v>
      </c>
      <c r="AY41" s="41">
        <v>0.25</v>
      </c>
      <c r="AZ41" s="41">
        <v>0.25</v>
      </c>
      <c r="BB41" s="10">
        <v>86.6</v>
      </c>
      <c r="BC41" s="42">
        <v>86.9</v>
      </c>
      <c r="BE41" s="51">
        <v>0</v>
      </c>
      <c r="BF41" s="43">
        <v>58.132</v>
      </c>
      <c r="BG41" s="43">
        <v>58.273</v>
      </c>
      <c r="BH41" s="44">
        <v>61.046</v>
      </c>
      <c r="BI41" s="44"/>
    </row>
    <row r="42" spans="1:61" ht="15">
      <c r="A42" s="10" t="s">
        <v>40</v>
      </c>
      <c r="B42" s="11">
        <v>0</v>
      </c>
      <c r="C42" s="8">
        <v>0</v>
      </c>
      <c r="D42" s="11">
        <v>0</v>
      </c>
      <c r="E42" s="11">
        <v>0</v>
      </c>
      <c r="F42" s="11">
        <v>0</v>
      </c>
      <c r="G42" s="11"/>
      <c r="H42" s="11"/>
      <c r="I42" s="11"/>
      <c r="J42" s="11"/>
      <c r="K42" s="11"/>
      <c r="L42" s="11"/>
      <c r="M42" s="11"/>
      <c r="N42" s="11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R42" s="41">
        <v>0</v>
      </c>
      <c r="AS42" s="41">
        <v>0.179</v>
      </c>
      <c r="AT42" s="41">
        <v>0.25</v>
      </c>
      <c r="AU42" s="41">
        <v>0.25</v>
      </c>
      <c r="AV42" s="41">
        <v>0.25</v>
      </c>
      <c r="AW42" s="41">
        <v>0.25</v>
      </c>
      <c r="AX42" s="41">
        <v>0.25</v>
      </c>
      <c r="AY42" s="41">
        <v>0.25</v>
      </c>
      <c r="AZ42" s="41">
        <v>0.25</v>
      </c>
      <c r="BC42" s="42">
        <v>64.7</v>
      </c>
      <c r="BE42" s="43">
        <v>13.12</v>
      </c>
      <c r="BF42" s="43">
        <v>9.227</v>
      </c>
      <c r="BG42" s="43">
        <v>4.507</v>
      </c>
      <c r="BH42" s="44">
        <v>1.929</v>
      </c>
      <c r="BI42" s="44"/>
    </row>
    <row r="43" spans="1:61" ht="15">
      <c r="A43" s="10" t="s">
        <v>41</v>
      </c>
      <c r="B43" s="11">
        <v>0</v>
      </c>
      <c r="C43" s="8">
        <v>0</v>
      </c>
      <c r="D43" s="11">
        <v>0</v>
      </c>
      <c r="E43" s="11">
        <v>0</v>
      </c>
      <c r="F43" s="11">
        <v>0</v>
      </c>
      <c r="G43" s="11"/>
      <c r="H43" s="11"/>
      <c r="I43" s="11"/>
      <c r="J43" s="11"/>
      <c r="K43" s="11"/>
      <c r="L43" s="11"/>
      <c r="M43" s="11"/>
      <c r="N43" s="11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R43" s="41">
        <v>0</v>
      </c>
      <c r="AS43" s="41">
        <v>0.179</v>
      </c>
      <c r="AT43" s="41">
        <v>0.25</v>
      </c>
      <c r="AU43" s="41">
        <v>0.25</v>
      </c>
      <c r="AV43" s="41">
        <v>0.25</v>
      </c>
      <c r="AW43" s="41">
        <v>0.25</v>
      </c>
      <c r="AX43" s="41">
        <v>0.25</v>
      </c>
      <c r="AY43" s="41">
        <v>0.25</v>
      </c>
      <c r="AZ43" s="41">
        <v>0.25</v>
      </c>
      <c r="BC43" s="42">
        <v>95.4</v>
      </c>
      <c r="BE43" s="43">
        <v>29.349</v>
      </c>
      <c r="BF43" s="43">
        <v>22.422</v>
      </c>
      <c r="BG43" s="43">
        <v>21.928</v>
      </c>
      <c r="BH43" s="44">
        <v>10.759</v>
      </c>
      <c r="BI43" s="44"/>
    </row>
    <row r="44" spans="1:61" ht="15">
      <c r="A44" s="10" t="s">
        <v>42</v>
      </c>
      <c r="B44" s="11">
        <v>0</v>
      </c>
      <c r="C44" s="8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/>
      <c r="K44" s="11"/>
      <c r="L44" s="11"/>
      <c r="M44" s="11"/>
      <c r="N44" s="11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R44" s="41">
        <v>0</v>
      </c>
      <c r="AS44" s="41">
        <v>0.179</v>
      </c>
      <c r="AT44" s="41">
        <v>0.25</v>
      </c>
      <c r="AU44" s="41">
        <v>0.25</v>
      </c>
      <c r="AV44" s="41">
        <v>0.25</v>
      </c>
      <c r="AW44" s="41">
        <v>0.25</v>
      </c>
      <c r="AX44" s="41">
        <v>0.25</v>
      </c>
      <c r="AY44" s="41">
        <v>0.25</v>
      </c>
      <c r="AZ44" s="41">
        <v>0.25</v>
      </c>
      <c r="BC44" s="42">
        <v>93.4</v>
      </c>
      <c r="BE44" s="43">
        <v>8.787</v>
      </c>
      <c r="BF44" s="43">
        <v>5.625</v>
      </c>
      <c r="BG44" s="43">
        <v>5.9030000000000005</v>
      </c>
      <c r="BH44" s="44">
        <v>9.09</v>
      </c>
      <c r="BI44" s="44"/>
    </row>
    <row r="45" spans="1:61" ht="15">
      <c r="A45" s="10" t="s">
        <v>43</v>
      </c>
      <c r="B45" s="11">
        <v>0</v>
      </c>
      <c r="C45" s="8">
        <v>0</v>
      </c>
      <c r="D45" s="11">
        <v>0</v>
      </c>
      <c r="E45" s="11">
        <v>0</v>
      </c>
      <c r="F45" s="11">
        <v>0</v>
      </c>
      <c r="G45" s="11"/>
      <c r="H45" s="11"/>
      <c r="I45" s="11"/>
      <c r="J45" s="11"/>
      <c r="K45" s="11"/>
      <c r="L45" s="11"/>
      <c r="M45" s="11"/>
      <c r="N45" s="11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R45" s="41">
        <v>0</v>
      </c>
      <c r="AS45" s="41">
        <v>0.179</v>
      </c>
      <c r="AT45" s="41">
        <v>0.25</v>
      </c>
      <c r="AU45" s="41">
        <v>0.25</v>
      </c>
      <c r="AV45" s="41">
        <v>0.25</v>
      </c>
      <c r="AW45" s="41">
        <v>0.25</v>
      </c>
      <c r="AX45" s="41">
        <v>0.25</v>
      </c>
      <c r="AY45" s="41">
        <v>0.25</v>
      </c>
      <c r="AZ45" s="41">
        <v>0.25</v>
      </c>
      <c r="BC45" s="42">
        <v>85.8</v>
      </c>
      <c r="BE45" s="43">
        <v>39.334</v>
      </c>
      <c r="BF45" s="43">
        <v>33.662</v>
      </c>
      <c r="BG45" s="43">
        <v>25.335</v>
      </c>
      <c r="BH45" s="44">
        <v>20</v>
      </c>
      <c r="BI45" s="44"/>
    </row>
    <row r="46" spans="1:61" ht="15">
      <c r="A46" s="10" t="s">
        <v>44</v>
      </c>
      <c r="B46" s="11">
        <v>0</v>
      </c>
      <c r="C46" s="8">
        <v>0</v>
      </c>
      <c r="D46" s="11">
        <v>0</v>
      </c>
      <c r="E46" s="11">
        <v>0</v>
      </c>
      <c r="F46" s="11">
        <v>0</v>
      </c>
      <c r="G46" s="11"/>
      <c r="H46" s="11"/>
      <c r="I46" s="11"/>
      <c r="J46" s="11"/>
      <c r="K46" s="11"/>
      <c r="L46" s="11"/>
      <c r="M46" s="11"/>
      <c r="N46" s="11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R46" s="41">
        <v>0</v>
      </c>
      <c r="AS46" s="41">
        <v>0.0536</v>
      </c>
      <c r="AT46" s="41">
        <v>0.25</v>
      </c>
      <c r="AU46" s="41">
        <v>0.25</v>
      </c>
      <c r="AV46" s="41">
        <v>0.25</v>
      </c>
      <c r="AW46" s="41">
        <v>0.25</v>
      </c>
      <c r="AX46" s="41">
        <v>0.25</v>
      </c>
      <c r="AY46" s="41">
        <v>0.25</v>
      </c>
      <c r="AZ46" s="41">
        <v>0.25</v>
      </c>
      <c r="BC46" s="42">
        <v>94.3</v>
      </c>
      <c r="BE46" s="44">
        <v>0</v>
      </c>
      <c r="BF46" s="43">
        <v>33.703</v>
      </c>
      <c r="BG46" s="43">
        <v>32.99</v>
      </c>
      <c r="BH46" s="44">
        <v>34.09</v>
      </c>
      <c r="BI46" s="44"/>
    </row>
    <row r="47" spans="1:61" ht="15">
      <c r="A47" s="10" t="s">
        <v>45</v>
      </c>
      <c r="B47" s="11">
        <v>0</v>
      </c>
      <c r="C47" s="8">
        <v>0</v>
      </c>
      <c r="D47" s="11">
        <v>0</v>
      </c>
      <c r="E47" s="11">
        <v>0</v>
      </c>
      <c r="F47" s="11">
        <v>0</v>
      </c>
      <c r="G47" s="11"/>
      <c r="H47" s="11"/>
      <c r="I47" s="11"/>
      <c r="J47" s="11"/>
      <c r="K47" s="11"/>
      <c r="L47" s="11"/>
      <c r="M47" s="11"/>
      <c r="N47" s="11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R47" s="41">
        <v>0</v>
      </c>
      <c r="AS47" s="41">
        <v>0.0536</v>
      </c>
      <c r="AT47" s="41">
        <v>0.25</v>
      </c>
      <c r="AU47" s="41">
        <v>0.25</v>
      </c>
      <c r="AV47" s="41">
        <v>0.25</v>
      </c>
      <c r="AW47" s="41">
        <v>0.25</v>
      </c>
      <c r="AX47" s="41">
        <v>0.25</v>
      </c>
      <c r="AY47" s="41">
        <v>0.25</v>
      </c>
      <c r="AZ47" s="41">
        <v>0.25</v>
      </c>
      <c r="BC47" s="42">
        <v>99</v>
      </c>
      <c r="BE47" s="44">
        <v>0</v>
      </c>
      <c r="BF47" s="44">
        <v>0</v>
      </c>
      <c r="BG47" s="43">
        <v>50.354</v>
      </c>
      <c r="BH47" s="44">
        <v>50.724</v>
      </c>
      <c r="BI47" s="44"/>
    </row>
    <row r="48" spans="1:61" ht="15">
      <c r="A48" s="10" t="s">
        <v>46</v>
      </c>
      <c r="B48" s="11">
        <v>0</v>
      </c>
      <c r="C48" s="8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40"/>
      <c r="P48" s="40"/>
      <c r="Q48" s="40"/>
      <c r="R48" s="40"/>
      <c r="S48" s="40"/>
      <c r="T48" s="40"/>
      <c r="U48" s="40"/>
      <c r="V48" s="40">
        <v>0.08</v>
      </c>
      <c r="W48" s="40"/>
      <c r="X48" s="40"/>
      <c r="Y48" s="40"/>
      <c r="Z48" s="40">
        <v>1</v>
      </c>
      <c r="AA48" s="40">
        <v>1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R48" s="41">
        <v>0</v>
      </c>
      <c r="AS48" s="41">
        <v>0.214</v>
      </c>
      <c r="AT48" s="41">
        <v>0.5</v>
      </c>
      <c r="AU48" s="41">
        <v>0.5</v>
      </c>
      <c r="AV48" s="41">
        <v>0.5</v>
      </c>
      <c r="AW48" s="41">
        <v>0.5</v>
      </c>
      <c r="AX48" s="41">
        <v>0.5</v>
      </c>
      <c r="AY48" s="41">
        <v>0.5</v>
      </c>
      <c r="AZ48" s="41">
        <v>0.5</v>
      </c>
      <c r="BC48" s="42">
        <v>0.134</v>
      </c>
      <c r="BE48" s="43">
        <v>16.243</v>
      </c>
      <c r="BF48" s="43">
        <v>8.761</v>
      </c>
      <c r="BG48" s="43">
        <v>6.64</v>
      </c>
      <c r="BH48" s="44">
        <v>5.319</v>
      </c>
      <c r="BI48" s="44"/>
    </row>
    <row r="49" spans="1:61" ht="15">
      <c r="A49" s="10" t="s">
        <v>47</v>
      </c>
      <c r="B49" s="11">
        <v>0</v>
      </c>
      <c r="C49" s="8">
        <v>0</v>
      </c>
      <c r="D49" s="11">
        <v>0</v>
      </c>
      <c r="E49" s="11">
        <v>0</v>
      </c>
      <c r="F49" s="11">
        <v>0</v>
      </c>
      <c r="G49" s="11"/>
      <c r="H49" s="11"/>
      <c r="I49" s="11"/>
      <c r="J49" s="11"/>
      <c r="K49" s="11"/>
      <c r="L49" s="11"/>
      <c r="M49" s="11"/>
      <c r="N49" s="11"/>
      <c r="O49" s="40">
        <v>3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R49" s="41">
        <v>0</v>
      </c>
      <c r="AS49" s="41">
        <v>0.179</v>
      </c>
      <c r="AT49" s="41">
        <v>0.25</v>
      </c>
      <c r="AU49" s="41">
        <v>0.25</v>
      </c>
      <c r="AV49" s="41">
        <v>0.25</v>
      </c>
      <c r="AW49" s="41">
        <v>0.25</v>
      </c>
      <c r="AX49" s="41">
        <v>0.25</v>
      </c>
      <c r="AY49" s="41">
        <v>0.25</v>
      </c>
      <c r="AZ49" s="41">
        <v>0.25</v>
      </c>
      <c r="BC49" s="42">
        <v>73</v>
      </c>
      <c r="BE49" s="43">
        <v>27.245</v>
      </c>
      <c r="BF49" s="44">
        <v>18.532</v>
      </c>
      <c r="BG49" s="44">
        <v>19.06</v>
      </c>
      <c r="BH49" s="44">
        <v>14.705</v>
      </c>
      <c r="BI49" s="44"/>
    </row>
    <row r="50" spans="1:61" ht="15">
      <c r="A50" s="10" t="s">
        <v>48</v>
      </c>
      <c r="B50" s="11">
        <v>0</v>
      </c>
      <c r="C50" s="8">
        <v>0</v>
      </c>
      <c r="D50" s="11">
        <v>0</v>
      </c>
      <c r="E50" s="11">
        <v>0</v>
      </c>
      <c r="F50" s="11">
        <v>0</v>
      </c>
      <c r="G50" s="11"/>
      <c r="H50" s="11"/>
      <c r="I50" s="11"/>
      <c r="J50" s="11"/>
      <c r="K50" s="11"/>
      <c r="L50" s="11"/>
      <c r="M50" s="11"/>
      <c r="N50" s="11"/>
      <c r="O50" s="40"/>
      <c r="P50" s="40">
        <v>13</v>
      </c>
      <c r="Q50" s="40">
        <v>16</v>
      </c>
      <c r="R50" s="40">
        <v>17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R50" s="41">
        <v>0</v>
      </c>
      <c r="AS50" s="41">
        <v>0.179</v>
      </c>
      <c r="AT50" s="41">
        <v>0.25</v>
      </c>
      <c r="AU50" s="41">
        <v>0.25</v>
      </c>
      <c r="AV50" s="41">
        <v>0.25</v>
      </c>
      <c r="AW50" s="41">
        <v>0.25</v>
      </c>
      <c r="AX50" s="41">
        <v>0.25</v>
      </c>
      <c r="AY50" s="41">
        <v>0.25</v>
      </c>
      <c r="AZ50" s="41">
        <v>0.25</v>
      </c>
      <c r="BC50" s="42">
        <v>80.5</v>
      </c>
      <c r="BE50" s="43">
        <v>56.267</v>
      </c>
      <c r="BF50" s="44">
        <v>21.364</v>
      </c>
      <c r="BG50" s="44">
        <v>10.872</v>
      </c>
      <c r="BH50" s="44">
        <v>7.913</v>
      </c>
      <c r="BI50" s="44"/>
    </row>
    <row r="51" spans="1:62" ht="15">
      <c r="A51" s="72" t="s">
        <v>201</v>
      </c>
      <c r="B51" s="73" t="s">
        <v>202</v>
      </c>
      <c r="C51" s="74" t="s">
        <v>203</v>
      </c>
      <c r="D51" s="75">
        <v>1954</v>
      </c>
      <c r="E51" s="76" t="s">
        <v>204</v>
      </c>
      <c r="F51" s="76" t="s">
        <v>205</v>
      </c>
      <c r="G51" s="75">
        <v>1933</v>
      </c>
      <c r="H51" s="75"/>
      <c r="I51" s="75"/>
      <c r="J51" s="77" t="s">
        <v>206</v>
      </c>
      <c r="K51" s="75">
        <v>1940</v>
      </c>
      <c r="L51" s="75">
        <v>1950</v>
      </c>
      <c r="M51" s="75">
        <v>1965</v>
      </c>
      <c r="N51" s="75">
        <v>1980</v>
      </c>
      <c r="BE51" s="10" t="s">
        <v>211</v>
      </c>
      <c r="BJ51" s="10" t="s">
        <v>256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33"/>
  <sheetViews>
    <sheetView zoomScalePageLayoutView="0" workbookViewId="0" topLeftCell="A1">
      <pane xSplit="9" ySplit="15" topLeftCell="BB16" activePane="bottomRight" state="frozen"/>
      <selection pane="topLeft" activeCell="A1" sqref="A1"/>
      <selection pane="topRight" activeCell="J1" sqref="J1"/>
      <selection pane="bottomLeft" activeCell="A16" sqref="A16"/>
      <selection pane="bottomRight" activeCell="AD16" sqref="AD16"/>
    </sheetView>
  </sheetViews>
  <sheetFormatPr defaultColWidth="11.421875" defaultRowHeight="15"/>
  <cols>
    <col min="1" max="1" width="20.28125" style="10" customWidth="1"/>
    <col min="2" max="2" width="11.7109375" style="10" customWidth="1"/>
    <col min="3" max="3" width="14.140625" style="10" customWidth="1"/>
    <col min="4" max="4" width="16.421875" style="10" customWidth="1"/>
    <col min="5" max="5" width="11.7109375" style="10" customWidth="1"/>
    <col min="6" max="6" width="14.140625" style="10" customWidth="1"/>
    <col min="7" max="8" width="12.7109375" style="10" customWidth="1"/>
    <col min="9" max="9" width="13.8515625" style="10" customWidth="1"/>
    <col min="10" max="13" width="13.28125" style="10" customWidth="1"/>
    <col min="14" max="14" width="12.00390625" style="10" customWidth="1"/>
    <col min="15" max="16" width="11.7109375" style="10" customWidth="1"/>
    <col min="17" max="18" width="11.421875" style="10" customWidth="1"/>
    <col min="19" max="19" width="10.140625" style="10" customWidth="1"/>
    <col min="20" max="20" width="10.421875" style="10" customWidth="1"/>
    <col min="21" max="21" width="10.8515625" style="10" customWidth="1"/>
    <col min="22" max="22" width="12.140625" style="10" customWidth="1"/>
    <col min="23" max="23" width="12.00390625" style="10" customWidth="1"/>
    <col min="24" max="24" width="12.421875" style="10" customWidth="1"/>
    <col min="25" max="25" width="11.421875" style="10" customWidth="1"/>
    <col min="26" max="26" width="13.00390625" style="10" customWidth="1"/>
    <col min="27" max="27" width="12.7109375" style="10" customWidth="1"/>
    <col min="28" max="28" width="12.140625" style="10" customWidth="1"/>
    <col min="29" max="29" width="13.7109375" style="10" customWidth="1"/>
    <col min="30" max="31" width="13.421875" style="10" customWidth="1"/>
    <col min="32" max="32" width="12.8515625" style="10" customWidth="1"/>
    <col min="33" max="33" width="14.421875" style="10" customWidth="1"/>
    <col min="34" max="34" width="13.7109375" style="10" customWidth="1"/>
    <col min="35" max="35" width="14.421875" style="10" customWidth="1"/>
    <col min="36" max="36" width="15.140625" style="10" customWidth="1"/>
    <col min="37" max="37" width="12.421875" style="10" customWidth="1"/>
    <col min="38" max="38" width="13.28125" style="10" customWidth="1"/>
    <col min="39" max="39" width="12.8515625" style="10" customWidth="1"/>
    <col min="40" max="41" width="13.7109375" style="10" customWidth="1"/>
    <col min="42" max="42" width="13.8515625" style="10" customWidth="1"/>
    <col min="43" max="50" width="11.421875" style="10" customWidth="1"/>
    <col min="51" max="51" width="14.140625" style="10" customWidth="1"/>
    <col min="52" max="52" width="13.140625" style="10" customWidth="1"/>
    <col min="53" max="53" width="12.8515625" style="10" customWidth="1"/>
    <col min="54" max="54" width="14.8515625" style="10" customWidth="1"/>
    <col min="55" max="56" width="13.00390625" style="10" customWidth="1"/>
    <col min="57" max="57" width="12.28125" style="10" customWidth="1"/>
    <col min="58" max="58" width="14.00390625" style="10" customWidth="1"/>
    <col min="59" max="59" width="21.140625" style="10" customWidth="1"/>
    <col min="60" max="60" width="21.421875" style="10" customWidth="1"/>
    <col min="61" max="61" width="20.7109375" style="10" customWidth="1"/>
    <col min="62" max="62" width="22.140625" style="10" customWidth="1"/>
    <col min="63" max="64" width="21.140625" style="10" customWidth="1"/>
    <col min="65" max="65" width="21.28125" style="10" customWidth="1"/>
    <col min="66" max="66" width="21.8515625" style="10" customWidth="1"/>
    <col min="67" max="16384" width="11.421875" style="10" customWidth="1"/>
  </cols>
  <sheetData>
    <row r="1" spans="1:66" ht="71.25" customHeight="1">
      <c r="A1" s="53" t="s">
        <v>49</v>
      </c>
      <c r="B1" s="54" t="s">
        <v>68</v>
      </c>
      <c r="C1" s="54" t="s">
        <v>69</v>
      </c>
      <c r="D1" s="55" t="s">
        <v>194</v>
      </c>
      <c r="E1" s="57" t="s">
        <v>122</v>
      </c>
      <c r="F1" s="57" t="s">
        <v>123</v>
      </c>
      <c r="G1" s="55" t="s">
        <v>124</v>
      </c>
      <c r="H1" s="57" t="s">
        <v>125</v>
      </c>
      <c r="I1" s="57" t="s">
        <v>126</v>
      </c>
      <c r="J1" s="57" t="s">
        <v>128</v>
      </c>
      <c r="K1" s="57" t="s">
        <v>129</v>
      </c>
      <c r="L1" s="57" t="s">
        <v>130</v>
      </c>
      <c r="M1" s="57" t="s">
        <v>131</v>
      </c>
      <c r="N1" s="57" t="s">
        <v>142</v>
      </c>
      <c r="O1" s="57" t="s">
        <v>143</v>
      </c>
      <c r="P1" s="57" t="s">
        <v>144</v>
      </c>
      <c r="Q1" s="57" t="s">
        <v>145</v>
      </c>
      <c r="R1" s="57" t="s">
        <v>146</v>
      </c>
      <c r="S1" s="57" t="s">
        <v>147</v>
      </c>
      <c r="T1" s="57" t="s">
        <v>148</v>
      </c>
      <c r="U1" s="57" t="s">
        <v>149</v>
      </c>
      <c r="V1" s="57" t="s">
        <v>150</v>
      </c>
      <c r="W1" s="57" t="s">
        <v>151</v>
      </c>
      <c r="X1" s="57" t="s">
        <v>152</v>
      </c>
      <c r="Y1" s="57" t="s">
        <v>153</v>
      </c>
      <c r="Z1" s="57" t="s">
        <v>154</v>
      </c>
      <c r="AA1" s="57" t="s">
        <v>155</v>
      </c>
      <c r="AB1" s="57" t="s">
        <v>156</v>
      </c>
      <c r="AC1" s="57" t="s">
        <v>157</v>
      </c>
      <c r="AD1" s="57" t="s">
        <v>158</v>
      </c>
      <c r="AE1" s="57" t="s">
        <v>159</v>
      </c>
      <c r="AF1" s="57" t="s">
        <v>160</v>
      </c>
      <c r="AG1" s="120" t="s">
        <v>316</v>
      </c>
      <c r="AH1" s="120" t="s">
        <v>317</v>
      </c>
      <c r="AI1" s="120" t="s">
        <v>322</v>
      </c>
      <c r="AJ1" s="120" t="s">
        <v>318</v>
      </c>
      <c r="AK1" s="120" t="s">
        <v>319</v>
      </c>
      <c r="AL1" s="120" t="s">
        <v>315</v>
      </c>
      <c r="AM1" s="120" t="s">
        <v>314</v>
      </c>
      <c r="AN1" s="120" t="s">
        <v>312</v>
      </c>
      <c r="AO1" s="120" t="s">
        <v>313</v>
      </c>
      <c r="AP1" s="57" t="s">
        <v>161</v>
      </c>
      <c r="AQ1" s="57" t="s">
        <v>224</v>
      </c>
      <c r="AR1" s="57" t="s">
        <v>225</v>
      </c>
      <c r="AS1" s="57" t="s">
        <v>226</v>
      </c>
      <c r="AT1" s="57" t="s">
        <v>227</v>
      </c>
      <c r="AU1" s="57" t="s">
        <v>228</v>
      </c>
      <c r="AV1" s="57" t="s">
        <v>229</v>
      </c>
      <c r="AW1" s="57" t="s">
        <v>230</v>
      </c>
      <c r="AX1" s="57" t="s">
        <v>231</v>
      </c>
      <c r="AY1" s="57" t="s">
        <v>76</v>
      </c>
      <c r="AZ1" s="57" t="s">
        <v>77</v>
      </c>
      <c r="BA1" s="57" t="s">
        <v>78</v>
      </c>
      <c r="BB1" s="57" t="s">
        <v>85</v>
      </c>
      <c r="BC1" s="57" t="s">
        <v>86</v>
      </c>
      <c r="BD1" s="57" t="s">
        <v>87</v>
      </c>
      <c r="BE1" s="57" t="s">
        <v>79</v>
      </c>
      <c r="BF1" s="57" t="s">
        <v>80</v>
      </c>
      <c r="BG1" s="57" t="s">
        <v>82</v>
      </c>
      <c r="BH1" s="57" t="s">
        <v>83</v>
      </c>
      <c r="BI1" s="57" t="s">
        <v>84</v>
      </c>
      <c r="BJ1" s="57" t="s">
        <v>88</v>
      </c>
      <c r="BK1" s="57" t="s">
        <v>89</v>
      </c>
      <c r="BL1" s="57" t="s">
        <v>218</v>
      </c>
      <c r="BM1" s="57" t="s">
        <v>90</v>
      </c>
      <c r="BN1" s="57" t="s">
        <v>91</v>
      </c>
    </row>
    <row r="2" spans="1:66" ht="15">
      <c r="A2" s="10" t="s">
        <v>0</v>
      </c>
      <c r="B2" s="10">
        <v>24.4</v>
      </c>
      <c r="C2" s="10">
        <v>25.3</v>
      </c>
      <c r="D2" s="29" t="s">
        <v>162</v>
      </c>
      <c r="E2" s="10">
        <v>120</v>
      </c>
      <c r="F2" s="10">
        <v>160</v>
      </c>
      <c r="G2" s="10">
        <v>280</v>
      </c>
      <c r="H2" s="10">
        <v>240</v>
      </c>
      <c r="I2" s="10">
        <v>350</v>
      </c>
      <c r="J2" s="10">
        <v>460</v>
      </c>
      <c r="K2" s="10">
        <v>375</v>
      </c>
      <c r="L2" s="30">
        <v>354</v>
      </c>
      <c r="M2" s="30">
        <v>334</v>
      </c>
      <c r="O2" s="10">
        <v>23</v>
      </c>
      <c r="P2" s="10">
        <v>46</v>
      </c>
      <c r="Q2" s="10">
        <v>66</v>
      </c>
      <c r="R2" s="10">
        <v>92</v>
      </c>
      <c r="S2" s="10">
        <v>111</v>
      </c>
      <c r="T2" s="10">
        <v>83</v>
      </c>
      <c r="U2" s="10">
        <v>96</v>
      </c>
      <c r="V2" s="10">
        <v>82</v>
      </c>
      <c r="X2" s="10">
        <v>80</v>
      </c>
      <c r="Y2" s="10">
        <v>62</v>
      </c>
      <c r="Z2" s="10">
        <v>16</v>
      </c>
      <c r="AA2" s="10">
        <v>6</v>
      </c>
      <c r="AB2" s="10">
        <v>29</v>
      </c>
      <c r="AC2" s="10">
        <v>54</v>
      </c>
      <c r="AD2" s="30">
        <v>0.5</v>
      </c>
      <c r="AE2" s="31">
        <v>7.4</v>
      </c>
      <c r="AF2" s="31">
        <v>7</v>
      </c>
      <c r="AG2" s="131">
        <v>1605</v>
      </c>
      <c r="AH2" s="132">
        <v>1949</v>
      </c>
      <c r="AI2" s="125">
        <v>1399</v>
      </c>
      <c r="AJ2" s="131">
        <v>1582</v>
      </c>
      <c r="AK2" s="131">
        <v>710</v>
      </c>
      <c r="AL2" s="125">
        <f>26+1119</f>
        <v>1145</v>
      </c>
      <c r="AM2" s="131">
        <v>99</v>
      </c>
      <c r="AN2" s="131">
        <v>1165</v>
      </c>
      <c r="AO2" s="131">
        <v>914</v>
      </c>
      <c r="AQ2" s="10">
        <v>72</v>
      </c>
      <c r="AR2" s="10">
        <v>157</v>
      </c>
      <c r="AS2" s="10">
        <v>119</v>
      </c>
      <c r="AT2" s="11">
        <v>136</v>
      </c>
      <c r="AU2" s="11">
        <v>153</v>
      </c>
      <c r="AV2" s="11">
        <v>145</v>
      </c>
      <c r="AW2" s="11">
        <v>121</v>
      </c>
      <c r="AX2" s="11">
        <v>105</v>
      </c>
      <c r="AY2" s="32">
        <v>4085.4</v>
      </c>
      <c r="AZ2" s="32">
        <v>7522.3</v>
      </c>
      <c r="BA2" s="32">
        <v>15257.5</v>
      </c>
      <c r="BB2" s="32">
        <v>28084.8</v>
      </c>
      <c r="BC2" s="32">
        <v>65924.6</v>
      </c>
      <c r="BD2" s="32">
        <v>107297.5</v>
      </c>
      <c r="BE2" s="32">
        <v>147117.4</v>
      </c>
      <c r="BF2" s="33"/>
      <c r="BG2" s="32">
        <v>732</v>
      </c>
      <c r="BH2" s="32">
        <v>980</v>
      </c>
      <c r="BI2" s="32">
        <v>3394</v>
      </c>
      <c r="BJ2" s="32">
        <v>8123</v>
      </c>
      <c r="BK2" s="32">
        <v>25341</v>
      </c>
      <c r="BL2" s="32">
        <v>25834</v>
      </c>
      <c r="BM2" s="32">
        <v>38120</v>
      </c>
      <c r="BN2" s="32">
        <v>35834</v>
      </c>
    </row>
    <row r="3" spans="1:66" ht="25.5">
      <c r="A3" s="10" t="s">
        <v>1</v>
      </c>
      <c r="B3" s="10">
        <v>66.9</v>
      </c>
      <c r="C3" s="10">
        <v>69.9</v>
      </c>
      <c r="D3" s="29" t="s">
        <v>163</v>
      </c>
      <c r="E3" s="10">
        <v>160</v>
      </c>
      <c r="F3" s="10">
        <v>170</v>
      </c>
      <c r="G3" s="10">
        <v>210</v>
      </c>
      <c r="H3" s="10">
        <v>230</v>
      </c>
      <c r="I3" s="10">
        <v>320</v>
      </c>
      <c r="J3" s="10">
        <v>338</v>
      </c>
      <c r="K3" s="10">
        <v>327</v>
      </c>
      <c r="L3" s="30">
        <v>226</v>
      </c>
      <c r="M3" s="30">
        <v>247</v>
      </c>
      <c r="N3" s="10">
        <v>4.5</v>
      </c>
      <c r="O3" s="10">
        <v>7</v>
      </c>
      <c r="P3" s="10">
        <v>21</v>
      </c>
      <c r="Q3" s="10">
        <v>42</v>
      </c>
      <c r="R3" s="10">
        <v>56</v>
      </c>
      <c r="S3" s="10">
        <v>46</v>
      </c>
      <c r="T3" s="10">
        <v>40</v>
      </c>
      <c r="U3" s="10">
        <v>33</v>
      </c>
      <c r="V3" s="10">
        <v>30</v>
      </c>
      <c r="X3" s="10">
        <v>202</v>
      </c>
      <c r="Y3" s="10">
        <v>311</v>
      </c>
      <c r="Z3" s="10">
        <v>104</v>
      </c>
      <c r="AA3" s="10">
        <v>88</v>
      </c>
      <c r="AB3" s="10">
        <v>6</v>
      </c>
      <c r="AC3" s="10">
        <v>50</v>
      </c>
      <c r="AD3" s="30">
        <v>33</v>
      </c>
      <c r="AE3" s="31">
        <v>23.1</v>
      </c>
      <c r="AF3" s="31">
        <v>40</v>
      </c>
      <c r="AG3" s="131">
        <v>5815</v>
      </c>
      <c r="AH3" s="132">
        <f>69+2889</f>
        <v>2958</v>
      </c>
      <c r="AI3" s="125">
        <v>3657</v>
      </c>
      <c r="AJ3" s="131">
        <v>2461</v>
      </c>
      <c r="AK3" s="131">
        <v>635</v>
      </c>
      <c r="AL3" s="125">
        <f>3225+38</f>
        <v>3263</v>
      </c>
      <c r="AM3" s="131">
        <v>3022</v>
      </c>
      <c r="AN3" s="131">
        <v>2897</v>
      </c>
      <c r="AO3" s="131">
        <v>2639</v>
      </c>
      <c r="AQ3" s="10">
        <v>122</v>
      </c>
      <c r="AR3" s="10">
        <v>56</v>
      </c>
      <c r="AS3" s="10">
        <v>56</v>
      </c>
      <c r="AT3" s="10">
        <v>46</v>
      </c>
      <c r="AU3" s="10">
        <v>87</v>
      </c>
      <c r="AV3" s="10">
        <v>115</v>
      </c>
      <c r="AW3" s="10">
        <v>95</v>
      </c>
      <c r="AX3" s="10">
        <v>90</v>
      </c>
      <c r="AY3" s="32">
        <v>3325.8</v>
      </c>
      <c r="AZ3" s="32">
        <v>7952.4</v>
      </c>
      <c r="BA3" s="32">
        <v>27108.5</v>
      </c>
      <c r="BB3" s="32">
        <v>32354.9</v>
      </c>
      <c r="BC3" s="32">
        <v>54872.3</v>
      </c>
      <c r="BD3" s="32">
        <v>89668.3</v>
      </c>
      <c r="BE3" s="32">
        <v>123389.8</v>
      </c>
      <c r="BF3" s="33"/>
      <c r="BG3" s="32">
        <v>689</v>
      </c>
      <c r="BH3" s="32">
        <v>1395</v>
      </c>
      <c r="BI3" s="32">
        <v>4471</v>
      </c>
      <c r="BJ3" s="32">
        <v>6510</v>
      </c>
      <c r="BK3" s="32">
        <v>15599</v>
      </c>
      <c r="BL3" s="34">
        <v>16389</v>
      </c>
      <c r="BM3" s="32">
        <v>29863</v>
      </c>
      <c r="BN3" s="32">
        <v>25694</v>
      </c>
    </row>
    <row r="4" spans="1:66" ht="25.5">
      <c r="A4" s="10" t="s">
        <v>2</v>
      </c>
      <c r="B4" s="10">
        <v>52.9</v>
      </c>
      <c r="C4" s="10">
        <v>49.8</v>
      </c>
      <c r="D4" s="29" t="s">
        <v>164</v>
      </c>
      <c r="E4" s="10">
        <v>110</v>
      </c>
      <c r="F4" s="10">
        <v>158</v>
      </c>
      <c r="G4" s="10">
        <v>190</v>
      </c>
      <c r="H4" s="10">
        <v>230</v>
      </c>
      <c r="I4" s="10">
        <v>377</v>
      </c>
      <c r="J4" s="10">
        <v>408</v>
      </c>
      <c r="K4" s="10">
        <v>356</v>
      </c>
      <c r="L4" s="30">
        <v>332</v>
      </c>
      <c r="M4" s="30">
        <v>313</v>
      </c>
      <c r="R4" s="10">
        <v>21</v>
      </c>
      <c r="S4" s="10">
        <v>9</v>
      </c>
      <c r="X4" s="10">
        <v>51</v>
      </c>
      <c r="Y4" s="10">
        <v>48</v>
      </c>
      <c r="Z4" s="10">
        <v>24</v>
      </c>
      <c r="AA4" s="10">
        <v>20</v>
      </c>
      <c r="AB4" s="10">
        <v>4</v>
      </c>
      <c r="AC4" s="10">
        <v>38</v>
      </c>
      <c r="AD4" s="30">
        <v>73</v>
      </c>
      <c r="AE4" s="31">
        <v>145.3</v>
      </c>
      <c r="AF4" s="31">
        <v>127.1</v>
      </c>
      <c r="AG4" s="131">
        <v>4032</v>
      </c>
      <c r="AH4" s="124">
        <f>25+2174</f>
        <v>2199</v>
      </c>
      <c r="AI4" s="125"/>
      <c r="AJ4" s="131">
        <v>2080</v>
      </c>
      <c r="AK4" s="131">
        <v>738</v>
      </c>
      <c r="AL4" s="125">
        <v>1707</v>
      </c>
      <c r="AM4" s="131">
        <v>1291</v>
      </c>
      <c r="AN4" s="131">
        <v>675</v>
      </c>
      <c r="AO4" s="131">
        <v>41</v>
      </c>
      <c r="AQ4" s="10">
        <v>196</v>
      </c>
      <c r="AR4" s="10">
        <v>193</v>
      </c>
      <c r="AS4" s="10">
        <v>50</v>
      </c>
      <c r="AT4" s="11">
        <v>48</v>
      </c>
      <c r="AU4" s="11">
        <v>204</v>
      </c>
      <c r="AV4" s="11">
        <v>107</v>
      </c>
      <c r="AW4" s="11">
        <v>66</v>
      </c>
      <c r="AX4" s="11">
        <v>68</v>
      </c>
      <c r="AY4" s="32">
        <v>3903</v>
      </c>
      <c r="AZ4" s="32">
        <v>6525.1</v>
      </c>
      <c r="BA4" s="32">
        <v>17055.6</v>
      </c>
      <c r="BB4" s="32">
        <v>30140.3</v>
      </c>
      <c r="BC4" s="32">
        <v>64172.3</v>
      </c>
      <c r="BD4" s="32">
        <v>91782.3</v>
      </c>
      <c r="BE4" s="32">
        <v>125750.5</v>
      </c>
      <c r="BF4" s="33"/>
      <c r="BG4" s="32">
        <v>743</v>
      </c>
      <c r="BH4" s="32">
        <v>1263</v>
      </c>
      <c r="BI4" s="32">
        <v>4080</v>
      </c>
      <c r="BJ4" s="32">
        <v>14415</v>
      </c>
      <c r="BK4" s="32">
        <v>25621</v>
      </c>
      <c r="BL4" s="34">
        <v>18656</v>
      </c>
      <c r="BM4" s="32">
        <v>38195</v>
      </c>
      <c r="BN4" s="32">
        <v>39922</v>
      </c>
    </row>
    <row r="5" spans="1:66" ht="25.5">
      <c r="A5" s="10" t="s">
        <v>3</v>
      </c>
      <c r="B5" s="10">
        <v>45.09</v>
      </c>
      <c r="C5" s="10">
        <v>46.06</v>
      </c>
      <c r="D5" s="29" t="s">
        <v>165</v>
      </c>
      <c r="E5" s="10">
        <v>210</v>
      </c>
      <c r="F5" s="10">
        <v>170</v>
      </c>
      <c r="G5" s="10">
        <v>220</v>
      </c>
      <c r="H5" s="10">
        <v>270</v>
      </c>
      <c r="I5" s="10">
        <v>270</v>
      </c>
      <c r="K5" s="10">
        <v>108.1</v>
      </c>
      <c r="L5" s="30">
        <v>326</v>
      </c>
      <c r="M5" s="30">
        <v>321</v>
      </c>
      <c r="N5" s="10">
        <v>8</v>
      </c>
      <c r="O5" s="10">
        <v>12</v>
      </c>
      <c r="P5" s="10">
        <v>29</v>
      </c>
      <c r="Q5" s="10">
        <v>51</v>
      </c>
      <c r="R5" s="10">
        <v>84</v>
      </c>
      <c r="S5" s="10">
        <v>72</v>
      </c>
      <c r="T5" s="10">
        <v>74</v>
      </c>
      <c r="U5" s="10">
        <v>76</v>
      </c>
      <c r="V5" s="10">
        <v>93</v>
      </c>
      <c r="X5" s="11">
        <v>206</v>
      </c>
      <c r="Y5" s="11">
        <v>338</v>
      </c>
      <c r="Z5" s="10">
        <v>96</v>
      </c>
      <c r="AA5" s="10">
        <v>8</v>
      </c>
      <c r="AB5" s="10">
        <v>7.1</v>
      </c>
      <c r="AC5" s="10">
        <v>209.5</v>
      </c>
      <c r="AD5" s="35">
        <v>95</v>
      </c>
      <c r="AE5" s="35">
        <v>142.7</v>
      </c>
      <c r="AF5" s="35">
        <v>156</v>
      </c>
      <c r="AG5" s="124">
        <v>32014</v>
      </c>
      <c r="AH5" s="135">
        <f>37+6594</f>
        <v>6631</v>
      </c>
      <c r="AI5" s="125">
        <v>8869</v>
      </c>
      <c r="AJ5" s="124">
        <v>7490</v>
      </c>
      <c r="AK5" s="124">
        <v>4156</v>
      </c>
      <c r="AL5" s="125">
        <v>4362</v>
      </c>
      <c r="AM5" s="127">
        <v>2746</v>
      </c>
      <c r="AN5" s="130">
        <v>2497</v>
      </c>
      <c r="AO5" s="130">
        <v>3369</v>
      </c>
      <c r="AQ5" s="10">
        <v>188</v>
      </c>
      <c r="AR5" s="10">
        <v>128</v>
      </c>
      <c r="AS5" s="10">
        <v>114</v>
      </c>
      <c r="AT5" s="11">
        <v>123</v>
      </c>
      <c r="AU5" s="10">
        <v>71</v>
      </c>
      <c r="AV5" s="10">
        <v>136</v>
      </c>
      <c r="AW5" s="10">
        <v>125</v>
      </c>
      <c r="AX5" s="10">
        <v>140</v>
      </c>
      <c r="AY5" s="32">
        <v>1992.1</v>
      </c>
      <c r="AZ5" s="32">
        <v>4030.5</v>
      </c>
      <c r="BA5" s="32">
        <v>14524.7</v>
      </c>
      <c r="BB5" s="32">
        <v>30901.8</v>
      </c>
      <c r="BC5" s="32">
        <v>58703.9</v>
      </c>
      <c r="BD5" s="32">
        <v>94883.6</v>
      </c>
      <c r="BE5" s="32">
        <v>128639.7</v>
      </c>
      <c r="BF5" s="36"/>
      <c r="BG5" s="32">
        <v>883</v>
      </c>
      <c r="BH5" s="32">
        <v>1016</v>
      </c>
      <c r="BI5" s="32">
        <v>3711</v>
      </c>
      <c r="BJ5" s="32">
        <v>10248</v>
      </c>
      <c r="BK5" s="32">
        <v>31956</v>
      </c>
      <c r="BL5" s="32">
        <v>38771</v>
      </c>
      <c r="BM5" s="32">
        <v>51981</v>
      </c>
      <c r="BN5" s="32">
        <v>60344</v>
      </c>
    </row>
    <row r="6" spans="1:66" ht="15">
      <c r="A6" s="10" t="s">
        <v>4</v>
      </c>
      <c r="B6" s="10">
        <v>77.3</v>
      </c>
      <c r="C6" s="10">
        <v>94.1</v>
      </c>
      <c r="D6" s="29" t="s">
        <v>166</v>
      </c>
      <c r="F6" s="10">
        <v>30</v>
      </c>
      <c r="G6" s="10">
        <v>80</v>
      </c>
      <c r="H6" s="10">
        <v>140</v>
      </c>
      <c r="I6" s="10">
        <v>210</v>
      </c>
      <c r="J6" s="10">
        <v>192</v>
      </c>
      <c r="K6" s="10">
        <v>288</v>
      </c>
      <c r="L6" s="30">
        <v>290</v>
      </c>
      <c r="M6" s="30">
        <v>239</v>
      </c>
      <c r="R6" s="10">
        <v>7</v>
      </c>
      <c r="S6" s="10">
        <v>6</v>
      </c>
      <c r="Y6" s="11">
        <v>73</v>
      </c>
      <c r="Z6" s="10">
        <v>36</v>
      </c>
      <c r="AA6" s="10">
        <v>5</v>
      </c>
      <c r="AB6" s="10">
        <v>39</v>
      </c>
      <c r="AC6" s="10">
        <v>2</v>
      </c>
      <c r="AD6" s="30">
        <v>31</v>
      </c>
      <c r="AE6" s="31">
        <v>81.3</v>
      </c>
      <c r="AF6" s="31">
        <v>37.5</v>
      </c>
      <c r="AG6" s="131">
        <v>1860</v>
      </c>
      <c r="AH6" s="131">
        <v>3</v>
      </c>
      <c r="AI6" s="125">
        <v>10</v>
      </c>
      <c r="AJ6" s="131">
        <v>8</v>
      </c>
      <c r="AK6" s="131">
        <v>11</v>
      </c>
      <c r="AL6" s="125"/>
      <c r="AM6" s="131">
        <v>294</v>
      </c>
      <c r="AN6" s="131">
        <v>482</v>
      </c>
      <c r="AO6" s="131">
        <v>387</v>
      </c>
      <c r="AQ6" s="10">
        <v>59</v>
      </c>
      <c r="AR6" s="10">
        <v>97</v>
      </c>
      <c r="AS6" s="10">
        <v>91</v>
      </c>
      <c r="AT6" s="11">
        <v>168</v>
      </c>
      <c r="AU6" s="10">
        <v>114</v>
      </c>
      <c r="AV6" s="10">
        <v>143</v>
      </c>
      <c r="AW6" s="10">
        <v>46</v>
      </c>
      <c r="AX6" s="10">
        <v>49</v>
      </c>
      <c r="AY6" s="32">
        <v>1940.4</v>
      </c>
      <c r="AZ6" s="32">
        <v>3435.8</v>
      </c>
      <c r="BA6" s="32">
        <v>10708</v>
      </c>
      <c r="BB6" s="32">
        <v>12975.9</v>
      </c>
      <c r="BC6" s="32">
        <v>33890.1</v>
      </c>
      <c r="BD6" s="32">
        <v>48239.2</v>
      </c>
      <c r="BE6" s="32">
        <v>84532.9</v>
      </c>
      <c r="BF6" s="33"/>
      <c r="BG6" s="32">
        <v>1320</v>
      </c>
      <c r="BH6" s="32">
        <v>1299</v>
      </c>
      <c r="BI6" s="32">
        <v>3320</v>
      </c>
      <c r="BJ6" s="32">
        <v>7085</v>
      </c>
      <c r="BK6" s="32">
        <v>10775</v>
      </c>
      <c r="BL6" s="34">
        <v>15748</v>
      </c>
      <c r="BM6" s="32">
        <v>33864</v>
      </c>
      <c r="BN6" s="32">
        <v>29350</v>
      </c>
    </row>
    <row r="7" spans="1:66" ht="15">
      <c r="A7" s="10" t="s">
        <v>5</v>
      </c>
      <c r="B7" s="10">
        <v>62.7</v>
      </c>
      <c r="C7" s="10">
        <v>65.1</v>
      </c>
      <c r="D7" s="29" t="s">
        <v>167</v>
      </c>
      <c r="E7" s="10">
        <v>250</v>
      </c>
      <c r="F7" s="10">
        <v>281</v>
      </c>
      <c r="G7" s="10">
        <v>320</v>
      </c>
      <c r="H7" s="10">
        <v>320</v>
      </c>
      <c r="I7" s="10">
        <v>498</v>
      </c>
      <c r="J7" s="10">
        <v>504</v>
      </c>
      <c r="K7" s="10">
        <v>476</v>
      </c>
      <c r="L7" s="30">
        <v>451</v>
      </c>
      <c r="M7" s="30">
        <v>427</v>
      </c>
      <c r="N7" s="10">
        <v>3</v>
      </c>
      <c r="O7" s="10">
        <v>6</v>
      </c>
      <c r="P7" s="10">
        <v>11</v>
      </c>
      <c r="Q7" s="10">
        <v>21</v>
      </c>
      <c r="R7" s="10">
        <v>50</v>
      </c>
      <c r="S7" s="10">
        <v>47</v>
      </c>
      <c r="T7" s="10">
        <v>56</v>
      </c>
      <c r="U7" s="10">
        <v>54</v>
      </c>
      <c r="V7" s="10">
        <v>57</v>
      </c>
      <c r="X7" s="10">
        <v>171</v>
      </c>
      <c r="Y7" s="11">
        <v>188</v>
      </c>
      <c r="Z7" s="10">
        <v>60</v>
      </c>
      <c r="AA7" s="10">
        <v>23</v>
      </c>
      <c r="AB7" s="10">
        <v>28</v>
      </c>
      <c r="AC7" s="10">
        <v>22</v>
      </c>
      <c r="AD7" s="30">
        <v>80</v>
      </c>
      <c r="AE7" s="31">
        <v>31</v>
      </c>
      <c r="AF7" s="31">
        <v>70.5</v>
      </c>
      <c r="AG7" s="131">
        <v>14308</v>
      </c>
      <c r="AH7" s="132">
        <f>7+6288</f>
        <v>6295</v>
      </c>
      <c r="AI7" s="125">
        <v>5466</v>
      </c>
      <c r="AJ7" s="131">
        <v>4885</v>
      </c>
      <c r="AK7" s="131">
        <v>2053</v>
      </c>
      <c r="AL7" s="125">
        <v>6038</v>
      </c>
      <c r="AM7" s="131">
        <v>8671</v>
      </c>
      <c r="AN7" s="131">
        <v>6477</v>
      </c>
      <c r="AO7" s="131">
        <v>9159</v>
      </c>
      <c r="AQ7" s="10">
        <v>102</v>
      </c>
      <c r="AR7" s="10">
        <v>104</v>
      </c>
      <c r="AS7" s="10">
        <v>80</v>
      </c>
      <c r="AT7" s="11">
        <v>58</v>
      </c>
      <c r="AU7" s="11">
        <v>237</v>
      </c>
      <c r="AV7" s="11">
        <v>217</v>
      </c>
      <c r="AW7" s="11">
        <v>203</v>
      </c>
      <c r="AX7" s="11">
        <v>220</v>
      </c>
      <c r="AY7" s="32">
        <v>3526.6</v>
      </c>
      <c r="AZ7" s="32">
        <v>6217.3</v>
      </c>
      <c r="BA7" s="32">
        <v>21622.1</v>
      </c>
      <c r="BB7" s="32">
        <v>30140.3</v>
      </c>
      <c r="BC7" s="32">
        <v>64172.3</v>
      </c>
      <c r="BD7" s="32">
        <v>105781.6</v>
      </c>
      <c r="BE7" s="32">
        <v>140924.6</v>
      </c>
      <c r="BF7" s="36"/>
      <c r="BG7" s="32">
        <v>615</v>
      </c>
      <c r="BH7" s="32">
        <v>1041</v>
      </c>
      <c r="BI7" s="32">
        <v>3341</v>
      </c>
      <c r="BJ7" s="32">
        <v>8471</v>
      </c>
      <c r="BK7" s="32">
        <v>23284</v>
      </c>
      <c r="BL7" s="34">
        <v>19653</v>
      </c>
      <c r="BM7" s="32">
        <v>30882</v>
      </c>
      <c r="BN7" s="32">
        <v>40834</v>
      </c>
    </row>
    <row r="8" spans="1:66" ht="15">
      <c r="A8" s="10" t="s">
        <v>6</v>
      </c>
      <c r="B8" s="10">
        <v>52.9</v>
      </c>
      <c r="C8" s="10">
        <v>53.2</v>
      </c>
      <c r="D8" s="29" t="s">
        <v>168</v>
      </c>
      <c r="E8" s="10">
        <v>170</v>
      </c>
      <c r="F8" s="10">
        <v>180</v>
      </c>
      <c r="G8" s="10">
        <v>210</v>
      </c>
      <c r="H8" s="10">
        <v>330</v>
      </c>
      <c r="I8" s="10">
        <v>580</v>
      </c>
      <c r="J8" s="10">
        <v>594</v>
      </c>
      <c r="K8" s="10">
        <v>553</v>
      </c>
      <c r="L8" s="30">
        <v>190.5</v>
      </c>
      <c r="M8" s="30">
        <v>181.8</v>
      </c>
      <c r="N8" s="10">
        <v>82</v>
      </c>
      <c r="O8" s="10">
        <v>73</v>
      </c>
      <c r="P8" s="10">
        <v>177</v>
      </c>
      <c r="Q8" s="10">
        <v>211</v>
      </c>
      <c r="R8" s="10">
        <v>320</v>
      </c>
      <c r="S8" s="10">
        <v>212</v>
      </c>
      <c r="T8" s="10">
        <v>302</v>
      </c>
      <c r="U8" s="10">
        <v>288</v>
      </c>
      <c r="V8" s="10">
        <v>257</v>
      </c>
      <c r="X8" s="10">
        <v>1901</v>
      </c>
      <c r="Y8" s="11">
        <v>1897</v>
      </c>
      <c r="Z8" s="10">
        <v>1290</v>
      </c>
      <c r="AA8" s="10">
        <v>1930</v>
      </c>
      <c r="AB8" s="10">
        <v>411</v>
      </c>
      <c r="AC8" s="10">
        <v>1561</v>
      </c>
      <c r="AD8" s="30">
        <v>1776</v>
      </c>
      <c r="AE8" s="31">
        <v>798.8</v>
      </c>
      <c r="AF8" s="31">
        <v>727.7</v>
      </c>
      <c r="AG8" s="131">
        <v>220651</v>
      </c>
      <c r="AH8" s="132">
        <f>6090+83216</f>
        <v>89306</v>
      </c>
      <c r="AI8" s="125">
        <v>67319</v>
      </c>
      <c r="AJ8" s="131">
        <v>62391</v>
      </c>
      <c r="AK8" s="131">
        <v>53212</v>
      </c>
      <c r="AL8" s="125">
        <f>74602+1106</f>
        <v>75708</v>
      </c>
      <c r="AM8" s="131">
        <v>52872</v>
      </c>
      <c r="AN8" s="131">
        <v>44790</v>
      </c>
      <c r="AO8" s="131">
        <v>57783</v>
      </c>
      <c r="AQ8" s="10">
        <v>194</v>
      </c>
      <c r="AR8" s="10">
        <v>179</v>
      </c>
      <c r="AS8" s="10">
        <v>245</v>
      </c>
      <c r="AT8" s="11">
        <v>432</v>
      </c>
      <c r="AU8" s="11">
        <v>228</v>
      </c>
      <c r="AV8" s="11">
        <v>232</v>
      </c>
      <c r="AW8" s="11">
        <v>183</v>
      </c>
      <c r="AX8" s="11">
        <v>211</v>
      </c>
      <c r="AY8" s="32">
        <v>10067.2</v>
      </c>
      <c r="AZ8" s="32">
        <v>18790</v>
      </c>
      <c r="BA8" s="32">
        <v>57891</v>
      </c>
      <c r="BB8" s="32">
        <v>103724.2</v>
      </c>
      <c r="BC8" s="32">
        <v>201347.1</v>
      </c>
      <c r="BD8" s="32">
        <v>264561.7</v>
      </c>
      <c r="BE8" s="32">
        <v>376889.2</v>
      </c>
      <c r="BF8" s="36"/>
      <c r="BG8" s="32">
        <v>2023</v>
      </c>
      <c r="BH8" s="32">
        <v>3310</v>
      </c>
      <c r="BI8" s="32">
        <v>14963</v>
      </c>
      <c r="BJ8" s="32">
        <v>37015</v>
      </c>
      <c r="BK8" s="32">
        <v>71340</v>
      </c>
      <c r="BL8" s="32">
        <v>80841</v>
      </c>
      <c r="BM8" s="32">
        <v>123472</v>
      </c>
      <c r="BN8" s="32">
        <v>135825</v>
      </c>
    </row>
    <row r="9" spans="1:66" ht="15">
      <c r="A9" s="10" t="s">
        <v>7</v>
      </c>
      <c r="B9" s="10">
        <v>29.8</v>
      </c>
      <c r="C9" s="10">
        <v>29.5</v>
      </c>
      <c r="D9" s="29" t="s">
        <v>169</v>
      </c>
      <c r="E9" s="10">
        <v>120</v>
      </c>
      <c r="F9" s="10">
        <v>120</v>
      </c>
      <c r="G9" s="10">
        <v>160</v>
      </c>
      <c r="H9" s="10">
        <v>240</v>
      </c>
      <c r="I9" s="10">
        <v>380</v>
      </c>
      <c r="J9" s="10">
        <v>431</v>
      </c>
      <c r="K9" s="10">
        <v>415</v>
      </c>
      <c r="L9" s="30">
        <v>153</v>
      </c>
      <c r="M9" s="30">
        <v>140.9</v>
      </c>
      <c r="N9" s="10">
        <v>23</v>
      </c>
      <c r="O9" s="10">
        <v>42</v>
      </c>
      <c r="P9" s="10">
        <v>101</v>
      </c>
      <c r="Q9" s="10">
        <v>135</v>
      </c>
      <c r="R9" s="10">
        <v>161</v>
      </c>
      <c r="S9" s="10">
        <v>193</v>
      </c>
      <c r="T9" s="10">
        <v>251</v>
      </c>
      <c r="U9" s="10">
        <v>260</v>
      </c>
      <c r="V9" s="10">
        <v>261</v>
      </c>
      <c r="X9" s="11">
        <v>1125</v>
      </c>
      <c r="Y9" s="11">
        <v>822</v>
      </c>
      <c r="Z9" s="10">
        <v>670</v>
      </c>
      <c r="AA9" s="10">
        <v>561</v>
      </c>
      <c r="AB9" s="10">
        <v>570</v>
      </c>
      <c r="AC9" s="10">
        <v>673</v>
      </c>
      <c r="AD9" s="30">
        <v>813</v>
      </c>
      <c r="AE9" s="31">
        <v>777.3</v>
      </c>
      <c r="AF9" s="31">
        <v>792.9</v>
      </c>
      <c r="AG9" s="131">
        <v>49022</v>
      </c>
      <c r="AH9" s="132">
        <f>1516+26965</f>
        <v>28481</v>
      </c>
      <c r="AI9" s="125">
        <v>29203</v>
      </c>
      <c r="AJ9" s="131">
        <v>32146</v>
      </c>
      <c r="AK9" s="131">
        <v>21574</v>
      </c>
      <c r="AL9" s="125">
        <f>25937+1170</f>
        <v>27107</v>
      </c>
      <c r="AM9" s="131">
        <v>22469</v>
      </c>
      <c r="AN9" s="131">
        <v>12538</v>
      </c>
      <c r="AO9" s="131">
        <v>17700</v>
      </c>
      <c r="AQ9" s="10">
        <v>100</v>
      </c>
      <c r="AR9" s="10">
        <v>106</v>
      </c>
      <c r="AS9" s="10">
        <v>118</v>
      </c>
      <c r="AT9" s="11">
        <v>117</v>
      </c>
      <c r="AU9" s="10">
        <v>201</v>
      </c>
      <c r="AV9" s="10">
        <v>209</v>
      </c>
      <c r="AW9" s="10">
        <v>208</v>
      </c>
      <c r="AX9" s="10">
        <v>197</v>
      </c>
      <c r="AY9" s="32">
        <v>9645.8</v>
      </c>
      <c r="AZ9" s="32">
        <v>15600.5</v>
      </c>
      <c r="BA9" s="32">
        <v>45408.7</v>
      </c>
      <c r="BB9" s="32">
        <v>76083.9</v>
      </c>
      <c r="BC9" s="32">
        <v>145625.5</v>
      </c>
      <c r="BD9" s="32">
        <v>186522</v>
      </c>
      <c r="BE9" s="32">
        <v>284068.3</v>
      </c>
      <c r="BF9" s="36"/>
      <c r="BG9" s="32">
        <v>2118</v>
      </c>
      <c r="BH9" s="32">
        <v>3090</v>
      </c>
      <c r="BI9" s="32">
        <v>11499</v>
      </c>
      <c r="BJ9" s="32">
        <v>20749</v>
      </c>
      <c r="BK9" s="32">
        <v>51081</v>
      </c>
      <c r="BL9" s="32">
        <v>34290</v>
      </c>
      <c r="BM9" s="32">
        <v>57521</v>
      </c>
      <c r="BN9" s="32">
        <v>65489</v>
      </c>
    </row>
    <row r="10" spans="1:66" ht="15">
      <c r="A10" s="10" t="s">
        <v>8</v>
      </c>
      <c r="B10" s="10">
        <v>12</v>
      </c>
      <c r="C10" s="10">
        <v>12.1</v>
      </c>
      <c r="D10" s="29" t="s">
        <v>170</v>
      </c>
      <c r="E10" s="10">
        <v>100</v>
      </c>
      <c r="F10" s="10">
        <v>110</v>
      </c>
      <c r="G10" s="10">
        <v>150</v>
      </c>
      <c r="H10" s="10">
        <v>260</v>
      </c>
      <c r="I10" s="10">
        <v>330</v>
      </c>
      <c r="J10" s="10">
        <v>373</v>
      </c>
      <c r="K10" s="10">
        <v>330</v>
      </c>
      <c r="L10" s="30">
        <v>253</v>
      </c>
      <c r="M10" s="30">
        <v>221</v>
      </c>
      <c r="R10" s="10">
        <v>3</v>
      </c>
      <c r="S10" s="10">
        <v>2</v>
      </c>
      <c r="X10" s="11">
        <v>68</v>
      </c>
      <c r="Y10" s="11">
        <v>30</v>
      </c>
      <c r="AC10" s="10">
        <v>3</v>
      </c>
      <c r="AD10" s="30">
        <v>11</v>
      </c>
      <c r="AE10" s="31">
        <v>0.3</v>
      </c>
      <c r="AF10" s="31">
        <v>3.7</v>
      </c>
      <c r="AG10" s="131">
        <v>1602</v>
      </c>
      <c r="AH10" s="132"/>
      <c r="AI10" s="125">
        <v>500</v>
      </c>
      <c r="AJ10" s="131">
        <v>603</v>
      </c>
      <c r="AK10" s="131">
        <v>420</v>
      </c>
      <c r="AL10" s="125">
        <v>545.1</v>
      </c>
      <c r="AM10" s="131">
        <v>660</v>
      </c>
      <c r="AN10" s="131">
        <v>375</v>
      </c>
      <c r="AO10" s="131">
        <v>520</v>
      </c>
      <c r="AQ10" s="10">
        <v>349</v>
      </c>
      <c r="AR10" s="10">
        <v>597</v>
      </c>
      <c r="AS10" s="10">
        <v>667</v>
      </c>
      <c r="AT10" s="11">
        <v>373</v>
      </c>
      <c r="AU10" s="10">
        <v>200</v>
      </c>
      <c r="AV10" s="10">
        <v>167</v>
      </c>
      <c r="AW10" s="10">
        <v>191</v>
      </c>
      <c r="AX10" s="10">
        <v>171</v>
      </c>
      <c r="AY10" s="32">
        <v>8704.7</v>
      </c>
      <c r="AZ10" s="32">
        <v>14138.5</v>
      </c>
      <c r="BA10" s="32">
        <v>34342.4</v>
      </c>
      <c r="BB10" s="32">
        <v>61096.3</v>
      </c>
      <c r="BC10" s="32">
        <v>118680.7</v>
      </c>
      <c r="BD10" s="32">
        <v>180352.1</v>
      </c>
      <c r="BE10" s="32">
        <v>245382.3</v>
      </c>
      <c r="BF10" s="36"/>
      <c r="BG10" s="32">
        <v>1685</v>
      </c>
      <c r="BH10" s="32">
        <v>2501</v>
      </c>
      <c r="BI10" s="32">
        <v>4598</v>
      </c>
      <c r="BJ10" s="32">
        <v>19140</v>
      </c>
      <c r="BK10" s="32">
        <v>19150</v>
      </c>
      <c r="BL10" s="32">
        <v>38021</v>
      </c>
      <c r="BM10" s="32">
        <v>71596</v>
      </c>
      <c r="BN10" s="32">
        <v>57067</v>
      </c>
    </row>
    <row r="11" spans="1:66" ht="15">
      <c r="A11" s="10" t="s">
        <v>9</v>
      </c>
      <c r="B11" s="10">
        <v>45.5</v>
      </c>
      <c r="C11" s="10">
        <v>49.9</v>
      </c>
      <c r="D11" s="29" t="s">
        <v>171</v>
      </c>
      <c r="E11" s="10">
        <v>70</v>
      </c>
      <c r="F11" s="10">
        <v>100</v>
      </c>
      <c r="G11" s="10">
        <v>130</v>
      </c>
      <c r="H11" s="10">
        <v>220</v>
      </c>
      <c r="I11" s="10">
        <v>490</v>
      </c>
      <c r="J11" s="10">
        <v>492</v>
      </c>
      <c r="K11" s="10">
        <v>492</v>
      </c>
      <c r="L11" s="30">
        <v>396</v>
      </c>
      <c r="M11" s="30">
        <v>367</v>
      </c>
      <c r="S11" s="10">
        <v>21</v>
      </c>
      <c r="X11" s="11">
        <v>748</v>
      </c>
      <c r="Y11" s="11">
        <v>493</v>
      </c>
      <c r="Z11" s="10">
        <v>90</v>
      </c>
      <c r="AA11" s="10">
        <v>99</v>
      </c>
      <c r="AB11" s="10">
        <v>145</v>
      </c>
      <c r="AC11" s="10">
        <v>300</v>
      </c>
      <c r="AD11" s="30">
        <v>400</v>
      </c>
      <c r="AE11" s="31">
        <v>375.2</v>
      </c>
      <c r="AF11" s="31">
        <v>446</v>
      </c>
      <c r="AG11" s="131">
        <v>33215</v>
      </c>
      <c r="AH11" s="132">
        <f>22118+100</f>
        <v>22218</v>
      </c>
      <c r="AI11" s="125">
        <v>3272</v>
      </c>
      <c r="AJ11" s="131">
        <v>1412</v>
      </c>
      <c r="AK11" s="131">
        <v>974</v>
      </c>
      <c r="AL11" s="125">
        <v>1176</v>
      </c>
      <c r="AM11" s="131">
        <v>8135</v>
      </c>
      <c r="AN11" s="131">
        <v>8241.8</v>
      </c>
      <c r="AO11" s="131">
        <v>12299</v>
      </c>
      <c r="AQ11" s="10">
        <v>335</v>
      </c>
      <c r="AR11" s="10">
        <v>302</v>
      </c>
      <c r="AS11" s="10">
        <v>651</v>
      </c>
      <c r="AT11" s="11">
        <v>408</v>
      </c>
      <c r="AU11" s="10">
        <v>87</v>
      </c>
      <c r="AV11" s="10">
        <v>186</v>
      </c>
      <c r="AW11" s="10">
        <v>179</v>
      </c>
      <c r="AX11" s="10">
        <v>113</v>
      </c>
      <c r="AY11" s="32">
        <v>19756</v>
      </c>
      <c r="AZ11" s="32">
        <v>33667.2</v>
      </c>
      <c r="BA11" s="32">
        <v>102838.5</v>
      </c>
      <c r="BB11" s="32">
        <v>161606.6</v>
      </c>
      <c r="BC11" s="32">
        <v>255238.8</v>
      </c>
      <c r="BD11" s="32">
        <v>403658.5</v>
      </c>
      <c r="BE11" s="32">
        <v>565450.4</v>
      </c>
      <c r="BF11" s="36"/>
      <c r="BG11" s="32">
        <v>3790</v>
      </c>
      <c r="BH11" s="32">
        <v>4218</v>
      </c>
      <c r="BI11" s="32">
        <v>22230</v>
      </c>
      <c r="BJ11" s="32">
        <v>51539</v>
      </c>
      <c r="BK11" s="32">
        <v>162202</v>
      </c>
      <c r="BL11" s="32">
        <v>122341</v>
      </c>
      <c r="BM11" s="32">
        <v>214713</v>
      </c>
      <c r="BN11" s="32">
        <v>202947</v>
      </c>
    </row>
    <row r="12" spans="1:66" ht="15">
      <c r="A12" s="10" t="s">
        <v>10</v>
      </c>
      <c r="B12" s="10">
        <v>9.2</v>
      </c>
      <c r="C12" s="10">
        <v>7.4</v>
      </c>
      <c r="D12" s="29" t="s">
        <v>172</v>
      </c>
      <c r="E12" s="10">
        <v>120</v>
      </c>
      <c r="F12" s="10">
        <v>130</v>
      </c>
      <c r="G12" s="10">
        <v>140</v>
      </c>
      <c r="H12" s="10">
        <v>310</v>
      </c>
      <c r="I12" s="10">
        <v>340</v>
      </c>
      <c r="J12" s="10">
        <v>350</v>
      </c>
      <c r="K12" s="10">
        <v>363</v>
      </c>
      <c r="L12" s="30">
        <v>304</v>
      </c>
      <c r="M12" s="30">
        <v>270</v>
      </c>
      <c r="N12" s="10">
        <v>1</v>
      </c>
      <c r="O12" s="10">
        <v>2</v>
      </c>
      <c r="P12" s="10">
        <v>6</v>
      </c>
      <c r="Q12" s="10">
        <v>12</v>
      </c>
      <c r="R12" s="10">
        <v>17</v>
      </c>
      <c r="S12" s="10">
        <v>28</v>
      </c>
      <c r="T12" s="10">
        <v>34</v>
      </c>
      <c r="U12" s="10">
        <v>26</v>
      </c>
      <c r="V12" s="10">
        <v>24</v>
      </c>
      <c r="X12" s="10">
        <v>10</v>
      </c>
      <c r="Y12" s="10">
        <v>8</v>
      </c>
      <c r="Z12" s="10">
        <v>6</v>
      </c>
      <c r="AA12" s="10">
        <v>2</v>
      </c>
      <c r="AB12" s="10">
        <v>1</v>
      </c>
      <c r="AC12" s="10">
        <v>4</v>
      </c>
      <c r="AD12" s="30">
        <v>0.3</v>
      </c>
      <c r="AE12" s="31">
        <v>2.6</v>
      </c>
      <c r="AF12" s="31">
        <v>2.6</v>
      </c>
      <c r="AG12" s="131"/>
      <c r="AH12" s="136">
        <v>52</v>
      </c>
      <c r="AI12" s="125">
        <v>64</v>
      </c>
      <c r="AJ12" s="131">
        <v>275</v>
      </c>
      <c r="AK12" s="131">
        <v>31</v>
      </c>
      <c r="AL12" s="125">
        <v>51</v>
      </c>
      <c r="AM12" s="131">
        <v>54</v>
      </c>
      <c r="AN12" s="131">
        <v>54</v>
      </c>
      <c r="AO12" s="131">
        <v>64</v>
      </c>
      <c r="AQ12" s="10">
        <v>250</v>
      </c>
      <c r="AR12" s="10">
        <v>430</v>
      </c>
      <c r="AS12" s="10">
        <v>573</v>
      </c>
      <c r="AT12" s="11">
        <v>678</v>
      </c>
      <c r="AU12" s="11">
        <v>334</v>
      </c>
      <c r="AV12" s="11">
        <v>335</v>
      </c>
      <c r="AW12" s="11">
        <v>250</v>
      </c>
      <c r="AX12" s="11">
        <v>204</v>
      </c>
      <c r="AY12" s="32">
        <v>10245.5</v>
      </c>
      <c r="AZ12" s="32">
        <v>14699.5</v>
      </c>
      <c r="BA12" s="32">
        <v>44809</v>
      </c>
      <c r="BB12" s="32">
        <v>76448.5</v>
      </c>
      <c r="BC12" s="32">
        <v>151182.5</v>
      </c>
      <c r="BD12" s="32">
        <v>186651.2</v>
      </c>
      <c r="BE12" s="32">
        <v>253800.8</v>
      </c>
      <c r="BF12" s="36"/>
      <c r="BG12" s="32">
        <v>1604</v>
      </c>
      <c r="BH12" s="32">
        <v>1690</v>
      </c>
      <c r="BI12" s="32">
        <v>11055</v>
      </c>
      <c r="BJ12" s="32">
        <v>21819</v>
      </c>
      <c r="BK12" s="32">
        <v>33019</v>
      </c>
      <c r="BL12" s="32">
        <v>34463</v>
      </c>
      <c r="BM12" s="32">
        <v>53183</v>
      </c>
      <c r="BN12" s="32">
        <v>47163</v>
      </c>
    </row>
    <row r="13" spans="1:66" ht="15">
      <c r="A13" s="10" t="s">
        <v>11</v>
      </c>
      <c r="B13" s="10">
        <v>25.2</v>
      </c>
      <c r="C13" s="10">
        <v>23.7</v>
      </c>
      <c r="D13" s="29" t="s">
        <v>173</v>
      </c>
      <c r="E13" s="10">
        <v>80</v>
      </c>
      <c r="F13" s="10">
        <v>100</v>
      </c>
      <c r="G13" s="10">
        <v>110</v>
      </c>
      <c r="H13" s="10">
        <v>180</v>
      </c>
      <c r="I13" s="10">
        <v>350</v>
      </c>
      <c r="J13" s="10">
        <v>360</v>
      </c>
      <c r="K13" s="10">
        <v>370</v>
      </c>
      <c r="L13" s="30">
        <v>340</v>
      </c>
      <c r="M13" s="30">
        <v>310</v>
      </c>
      <c r="N13" s="10">
        <v>5</v>
      </c>
      <c r="O13" s="10">
        <v>7</v>
      </c>
      <c r="P13" s="10">
        <v>13</v>
      </c>
      <c r="Q13" s="10">
        <v>15</v>
      </c>
      <c r="R13" s="10">
        <v>17</v>
      </c>
      <c r="S13" s="10">
        <v>11</v>
      </c>
      <c r="T13" s="10">
        <v>17</v>
      </c>
      <c r="U13" s="10">
        <v>16</v>
      </c>
      <c r="V13" s="10">
        <v>14</v>
      </c>
      <c r="X13" s="10">
        <v>86</v>
      </c>
      <c r="Y13" s="10">
        <v>50</v>
      </c>
      <c r="Z13" s="10">
        <v>52</v>
      </c>
      <c r="AA13" s="10">
        <v>88</v>
      </c>
      <c r="AB13" s="10">
        <v>0.4</v>
      </c>
      <c r="AC13" s="10">
        <v>90</v>
      </c>
      <c r="AD13" s="30">
        <v>39</v>
      </c>
      <c r="AE13" s="31">
        <v>63.8</v>
      </c>
      <c r="AF13" s="31">
        <v>37.2</v>
      </c>
      <c r="AG13" s="131">
        <v>3165</v>
      </c>
      <c r="AH13" s="132">
        <f>110+1771</f>
        <v>1881</v>
      </c>
      <c r="AI13" s="125">
        <v>1892</v>
      </c>
      <c r="AJ13" s="131">
        <v>413</v>
      </c>
      <c r="AK13" s="131">
        <v>469</v>
      </c>
      <c r="AL13" s="125">
        <v>1032</v>
      </c>
      <c r="AM13" s="131">
        <v>1193</v>
      </c>
      <c r="AN13" s="131">
        <v>905</v>
      </c>
      <c r="AO13" s="131">
        <v>1831</v>
      </c>
      <c r="AQ13" s="10">
        <v>172</v>
      </c>
      <c r="AR13" s="10">
        <v>261</v>
      </c>
      <c r="AS13" s="10">
        <v>285</v>
      </c>
      <c r="AT13" s="11">
        <v>375</v>
      </c>
      <c r="AU13" s="11">
        <v>155</v>
      </c>
      <c r="AV13" s="11">
        <v>133</v>
      </c>
      <c r="AW13" s="11">
        <v>97</v>
      </c>
      <c r="AX13" s="11">
        <v>123</v>
      </c>
      <c r="AY13" s="32">
        <v>16250.7</v>
      </c>
      <c r="AZ13" s="32">
        <v>25429.7</v>
      </c>
      <c r="BA13" s="32">
        <v>79064.3</v>
      </c>
      <c r="BB13" s="32">
        <v>131447</v>
      </c>
      <c r="BC13" s="32">
        <v>248252.7</v>
      </c>
      <c r="BD13" s="32">
        <v>390740.4</v>
      </c>
      <c r="BE13" s="32">
        <v>543089.8</v>
      </c>
      <c r="BF13" s="36"/>
      <c r="BG13" s="32">
        <v>3303</v>
      </c>
      <c r="BH13" s="32">
        <v>3781</v>
      </c>
      <c r="BI13" s="32">
        <v>19420</v>
      </c>
      <c r="BJ13" s="32">
        <v>50881</v>
      </c>
      <c r="BK13" s="32">
        <v>85298</v>
      </c>
      <c r="BL13" s="32">
        <v>113472</v>
      </c>
      <c r="BM13" s="32">
        <v>262327</v>
      </c>
      <c r="BN13" s="32">
        <v>185496</v>
      </c>
    </row>
    <row r="14" spans="1:66" ht="15">
      <c r="A14" s="10" t="s">
        <v>12</v>
      </c>
      <c r="B14" s="10">
        <v>53.3</v>
      </c>
      <c r="C14" s="10">
        <v>57.4</v>
      </c>
      <c r="D14" s="29" t="s">
        <v>174</v>
      </c>
      <c r="F14" s="10">
        <v>170</v>
      </c>
      <c r="G14" s="10">
        <v>210</v>
      </c>
      <c r="H14" s="10">
        <v>250</v>
      </c>
      <c r="I14" s="10">
        <v>380</v>
      </c>
      <c r="J14" s="10">
        <v>458</v>
      </c>
      <c r="K14" s="10">
        <v>13.1</v>
      </c>
      <c r="L14" s="30">
        <v>421</v>
      </c>
      <c r="M14" s="30">
        <v>341</v>
      </c>
      <c r="N14" s="10">
        <v>1</v>
      </c>
      <c r="O14" s="10">
        <v>2</v>
      </c>
      <c r="P14" s="10">
        <v>3</v>
      </c>
      <c r="Q14" s="10">
        <v>4</v>
      </c>
      <c r="R14" s="10">
        <v>11</v>
      </c>
      <c r="S14" s="10">
        <v>13</v>
      </c>
      <c r="T14" s="10">
        <v>16</v>
      </c>
      <c r="U14" s="10">
        <v>16</v>
      </c>
      <c r="V14" s="10">
        <v>21</v>
      </c>
      <c r="X14" s="10">
        <v>73</v>
      </c>
      <c r="Y14" s="10">
        <v>59</v>
      </c>
      <c r="Z14" s="10">
        <v>27</v>
      </c>
      <c r="AA14" s="10">
        <v>34</v>
      </c>
      <c r="AB14" s="10">
        <v>6</v>
      </c>
      <c r="AC14" s="10">
        <v>5</v>
      </c>
      <c r="AD14" s="30">
        <v>0.7</v>
      </c>
      <c r="AE14" s="31">
        <v>0.3</v>
      </c>
      <c r="AF14" s="31">
        <v>142</v>
      </c>
      <c r="AG14" s="131">
        <v>2486</v>
      </c>
      <c r="AH14" s="136">
        <v>1775</v>
      </c>
      <c r="AI14" s="125">
        <v>1678</v>
      </c>
      <c r="AJ14" s="131">
        <v>1395</v>
      </c>
      <c r="AK14" s="131">
        <v>1253</v>
      </c>
      <c r="AL14" s="125">
        <f>2676+49</f>
        <v>2725</v>
      </c>
      <c r="AM14" s="131">
        <v>1224</v>
      </c>
      <c r="AN14" s="131">
        <v>60</v>
      </c>
      <c r="AO14" s="131">
        <v>3978</v>
      </c>
      <c r="AQ14" s="10">
        <v>138</v>
      </c>
      <c r="AR14" s="10">
        <v>81</v>
      </c>
      <c r="AS14" s="10">
        <v>120</v>
      </c>
      <c r="AT14" s="11">
        <v>116</v>
      </c>
      <c r="AU14" s="10">
        <v>200</v>
      </c>
      <c r="AV14" s="10">
        <v>137</v>
      </c>
      <c r="AW14" s="10">
        <v>193</v>
      </c>
      <c r="AX14" s="10">
        <v>195</v>
      </c>
      <c r="AY14" s="32">
        <v>2789.9</v>
      </c>
      <c r="AZ14" s="32">
        <v>5426.8</v>
      </c>
      <c r="BA14" s="32">
        <v>38136.3</v>
      </c>
      <c r="BB14" s="32">
        <v>29348.5</v>
      </c>
      <c r="BC14" s="32">
        <v>60152.2</v>
      </c>
      <c r="BD14" s="32">
        <v>84359.4</v>
      </c>
      <c r="BE14" s="32">
        <v>119182.5</v>
      </c>
      <c r="BF14" s="36"/>
      <c r="BG14" s="32">
        <v>990</v>
      </c>
      <c r="BH14" s="32">
        <v>1812</v>
      </c>
      <c r="BI14" s="32">
        <v>15646</v>
      </c>
      <c r="BJ14" s="32">
        <v>10586</v>
      </c>
      <c r="BK14" s="32">
        <v>27512</v>
      </c>
      <c r="BL14" s="32">
        <v>25187</v>
      </c>
      <c r="BM14" s="32">
        <v>48439</v>
      </c>
      <c r="BN14" s="32">
        <v>51805</v>
      </c>
    </row>
    <row r="15" spans="1:66" ht="15">
      <c r="A15" s="10" t="s">
        <v>13</v>
      </c>
      <c r="B15" s="10">
        <v>27.8</v>
      </c>
      <c r="C15" s="10">
        <v>29.5</v>
      </c>
      <c r="D15" s="29" t="s">
        <v>175</v>
      </c>
      <c r="E15" s="10">
        <v>190</v>
      </c>
      <c r="F15" s="10">
        <v>180</v>
      </c>
      <c r="G15" s="10">
        <v>190</v>
      </c>
      <c r="H15" s="10">
        <v>240</v>
      </c>
      <c r="I15" s="10">
        <v>390</v>
      </c>
      <c r="K15" s="10">
        <v>496</v>
      </c>
      <c r="L15" s="30">
        <v>470</v>
      </c>
      <c r="M15" s="30">
        <v>400</v>
      </c>
      <c r="O15" s="10">
        <v>5</v>
      </c>
      <c r="R15" s="10">
        <v>97</v>
      </c>
      <c r="S15" s="10">
        <v>63</v>
      </c>
      <c r="X15" s="11">
        <v>141</v>
      </c>
      <c r="Y15" s="11">
        <v>7</v>
      </c>
      <c r="Z15" s="10">
        <v>4</v>
      </c>
      <c r="AA15" s="10">
        <v>25</v>
      </c>
      <c r="AB15" s="10">
        <v>13</v>
      </c>
      <c r="AC15" s="10">
        <v>42</v>
      </c>
      <c r="AD15" s="30">
        <v>40</v>
      </c>
      <c r="AE15" s="31">
        <v>50.6</v>
      </c>
      <c r="AF15" s="31">
        <v>53</v>
      </c>
      <c r="AG15" s="131">
        <v>3592</v>
      </c>
      <c r="AH15" s="136">
        <v>1548</v>
      </c>
      <c r="AI15" s="125">
        <v>2242</v>
      </c>
      <c r="AJ15" s="131">
        <v>2833</v>
      </c>
      <c r="AK15" s="131">
        <v>3918</v>
      </c>
      <c r="AL15" s="125">
        <v>18</v>
      </c>
      <c r="AM15" s="131">
        <v>735</v>
      </c>
      <c r="AN15" s="131">
        <v>621</v>
      </c>
      <c r="AO15" s="131">
        <v>753</v>
      </c>
      <c r="AQ15" s="10">
        <v>156</v>
      </c>
      <c r="AR15" s="10">
        <v>361</v>
      </c>
      <c r="AS15" s="10">
        <v>392</v>
      </c>
      <c r="AT15" s="11">
        <v>405</v>
      </c>
      <c r="AU15" s="10">
        <v>129</v>
      </c>
      <c r="AV15" s="10">
        <v>182</v>
      </c>
      <c r="AW15" s="10">
        <v>192</v>
      </c>
      <c r="AX15" s="10">
        <v>140</v>
      </c>
      <c r="AY15" s="32">
        <v>7350</v>
      </c>
      <c r="AZ15" s="32">
        <v>10876.3</v>
      </c>
      <c r="BA15" s="32">
        <v>29978.5</v>
      </c>
      <c r="BB15" s="32">
        <v>65779.7</v>
      </c>
      <c r="BC15" s="32">
        <v>111925.8</v>
      </c>
      <c r="BD15" s="32">
        <v>137564.9</v>
      </c>
      <c r="BE15" s="32">
        <v>171920.4</v>
      </c>
      <c r="BF15" s="36"/>
      <c r="BG15" s="32">
        <v>1058</v>
      </c>
      <c r="BH15" s="32">
        <v>1879</v>
      </c>
      <c r="BI15" s="32">
        <v>5637</v>
      </c>
      <c r="BJ15" s="32">
        <v>9942</v>
      </c>
      <c r="BK15" s="32">
        <v>24773</v>
      </c>
      <c r="BL15" s="32">
        <v>31227</v>
      </c>
      <c r="BM15" s="32">
        <v>42388</v>
      </c>
      <c r="BN15" s="32">
        <v>40712</v>
      </c>
    </row>
    <row r="16" spans="1:66" ht="15">
      <c r="A16" s="10" t="s">
        <v>14</v>
      </c>
      <c r="B16" s="10">
        <v>30.6</v>
      </c>
      <c r="C16" s="10">
        <v>33.9</v>
      </c>
      <c r="D16" s="29" t="s">
        <v>176</v>
      </c>
      <c r="E16" s="10">
        <v>150</v>
      </c>
      <c r="F16" s="10">
        <v>210</v>
      </c>
      <c r="G16" s="10">
        <v>220</v>
      </c>
      <c r="H16" s="10">
        <v>280</v>
      </c>
      <c r="I16" s="10">
        <v>260</v>
      </c>
      <c r="J16" s="10">
        <v>263</v>
      </c>
      <c r="K16" s="10">
        <v>258</v>
      </c>
      <c r="L16" s="30">
        <v>248</v>
      </c>
      <c r="M16" s="30">
        <v>185</v>
      </c>
      <c r="O16" s="10">
        <v>2</v>
      </c>
      <c r="P16" s="10">
        <v>6</v>
      </c>
      <c r="Q16" s="10">
        <v>11</v>
      </c>
      <c r="R16" s="10">
        <v>9</v>
      </c>
      <c r="S16" s="10">
        <v>5</v>
      </c>
      <c r="T16" s="10">
        <v>7</v>
      </c>
      <c r="U16" s="10">
        <v>7</v>
      </c>
      <c r="V16" s="10">
        <v>6</v>
      </c>
      <c r="X16" s="10">
        <v>18</v>
      </c>
      <c r="Y16" s="10">
        <v>19</v>
      </c>
      <c r="Z16" s="10">
        <v>13</v>
      </c>
      <c r="AA16" s="10">
        <v>1</v>
      </c>
      <c r="AB16" s="10">
        <v>9</v>
      </c>
      <c r="AC16" s="10">
        <v>9</v>
      </c>
      <c r="AD16" s="30"/>
      <c r="AE16" s="31">
        <v>1.6</v>
      </c>
      <c r="AF16" s="31">
        <v>4</v>
      </c>
      <c r="AG16" s="131">
        <v>1679</v>
      </c>
      <c r="AH16" s="137">
        <v>1385</v>
      </c>
      <c r="AI16" s="125">
        <v>859</v>
      </c>
      <c r="AJ16" s="131">
        <v>89</v>
      </c>
      <c r="AK16" s="131">
        <f>673+16</f>
        <v>689</v>
      </c>
      <c r="AL16" s="125">
        <v>740</v>
      </c>
      <c r="AM16" s="131">
        <v>158</v>
      </c>
      <c r="AN16" s="131">
        <v>5</v>
      </c>
      <c r="AO16" s="131">
        <v>278</v>
      </c>
      <c r="AQ16" s="10">
        <v>84</v>
      </c>
      <c r="AR16" s="10">
        <v>99</v>
      </c>
      <c r="AS16" s="10">
        <v>130</v>
      </c>
      <c r="AT16" s="10">
        <v>122</v>
      </c>
      <c r="AU16" s="10">
        <v>90</v>
      </c>
      <c r="AV16" s="10">
        <v>24</v>
      </c>
      <c r="AW16" s="10">
        <v>21</v>
      </c>
      <c r="AX16" s="10">
        <v>33</v>
      </c>
      <c r="AY16" s="32">
        <v>4512.5</v>
      </c>
      <c r="AZ16" s="32">
        <v>8018.3</v>
      </c>
      <c r="BA16" s="32">
        <v>27493.3</v>
      </c>
      <c r="BB16" s="32">
        <v>41840.2</v>
      </c>
      <c r="BC16" s="32">
        <v>73251.7</v>
      </c>
      <c r="BD16" s="32">
        <v>108729.5</v>
      </c>
      <c r="BE16" s="32">
        <v>141442.4</v>
      </c>
      <c r="BF16" s="36"/>
      <c r="BG16" s="32">
        <v>945</v>
      </c>
      <c r="BH16" s="32">
        <v>817</v>
      </c>
      <c r="BI16" s="32">
        <v>5514</v>
      </c>
      <c r="BJ16" s="32">
        <v>14273</v>
      </c>
      <c r="BK16" s="32">
        <v>34963</v>
      </c>
      <c r="BL16" s="32">
        <v>46292</v>
      </c>
      <c r="BM16" s="32">
        <v>51302</v>
      </c>
      <c r="BN16" s="32">
        <v>55682</v>
      </c>
    </row>
    <row r="17" spans="1:66" ht="15">
      <c r="A17" s="10" t="s">
        <v>15</v>
      </c>
      <c r="B17" s="10">
        <v>77.2</v>
      </c>
      <c r="C17" s="10">
        <v>82</v>
      </c>
      <c r="D17" s="29" t="s">
        <v>177</v>
      </c>
      <c r="E17" s="10">
        <v>90</v>
      </c>
      <c r="F17" s="10">
        <v>90</v>
      </c>
      <c r="G17" s="10">
        <v>110</v>
      </c>
      <c r="H17" s="10">
        <v>140</v>
      </c>
      <c r="I17" s="10">
        <v>190</v>
      </c>
      <c r="J17" s="10">
        <v>198</v>
      </c>
      <c r="K17" s="10">
        <v>194</v>
      </c>
      <c r="L17" s="30">
        <v>194</v>
      </c>
      <c r="M17" s="30">
        <v>187</v>
      </c>
      <c r="X17" s="10">
        <v>266</v>
      </c>
      <c r="Y17" s="10">
        <v>315</v>
      </c>
      <c r="Z17" s="10">
        <v>30</v>
      </c>
      <c r="AA17" s="10">
        <v>63</v>
      </c>
      <c r="AB17" s="10">
        <v>25</v>
      </c>
      <c r="AC17" s="10">
        <v>25</v>
      </c>
      <c r="AD17" s="30">
        <v>23</v>
      </c>
      <c r="AE17" s="31">
        <v>77.3</v>
      </c>
      <c r="AF17" s="31">
        <v>28.9</v>
      </c>
      <c r="AG17" s="131">
        <v>14210</v>
      </c>
      <c r="AH17" s="132">
        <f>30+4229</f>
        <v>4259</v>
      </c>
      <c r="AI17" s="125">
        <v>1570</v>
      </c>
      <c r="AJ17" s="131">
        <v>30</v>
      </c>
      <c r="AK17" s="131">
        <v>16</v>
      </c>
      <c r="AL17" s="125">
        <v>2088</v>
      </c>
      <c r="AM17" s="131">
        <v>1623</v>
      </c>
      <c r="AN17" s="131">
        <v>1335</v>
      </c>
      <c r="AO17" s="131">
        <v>1847</v>
      </c>
      <c r="AQ17" s="10">
        <v>484</v>
      </c>
      <c r="AR17" s="10">
        <v>457</v>
      </c>
      <c r="AS17" s="10">
        <v>524</v>
      </c>
      <c r="AT17" s="10">
        <v>1181</v>
      </c>
      <c r="AU17" s="10">
        <v>200</v>
      </c>
      <c r="AV17" s="10">
        <v>190</v>
      </c>
      <c r="AW17" s="10">
        <v>122</v>
      </c>
      <c r="AX17" s="10">
        <v>108</v>
      </c>
      <c r="AY17" s="32">
        <v>3523</v>
      </c>
      <c r="AZ17" s="32">
        <v>5930.4</v>
      </c>
      <c r="BA17" s="32">
        <v>16194.3</v>
      </c>
      <c r="BB17" s="32">
        <v>32041.5</v>
      </c>
      <c r="BC17" s="32">
        <v>62423.1</v>
      </c>
      <c r="BD17" s="32">
        <v>99999.9</v>
      </c>
      <c r="BE17" s="32">
        <v>121498.9</v>
      </c>
      <c r="BF17" s="36"/>
      <c r="BG17" s="32">
        <v>945</v>
      </c>
      <c r="BH17" s="32">
        <v>817</v>
      </c>
      <c r="BI17" s="32">
        <v>5514</v>
      </c>
      <c r="BJ17" s="32">
        <v>4199</v>
      </c>
      <c r="BK17" s="32">
        <v>10427</v>
      </c>
      <c r="BL17" s="32">
        <v>20714</v>
      </c>
      <c r="BM17" s="32">
        <v>37681</v>
      </c>
      <c r="BN17" s="32">
        <v>40665</v>
      </c>
    </row>
    <row r="18" spans="1:66" ht="15">
      <c r="A18" s="10" t="s">
        <v>16</v>
      </c>
      <c r="B18" s="10">
        <v>67.69</v>
      </c>
      <c r="C18" s="10">
        <v>67.7</v>
      </c>
      <c r="D18" s="29" t="s">
        <v>178</v>
      </c>
      <c r="E18" s="10">
        <v>130</v>
      </c>
      <c r="F18" s="10">
        <v>150</v>
      </c>
      <c r="G18" s="10">
        <v>190</v>
      </c>
      <c r="H18" s="10">
        <v>310</v>
      </c>
      <c r="I18" s="10">
        <v>440</v>
      </c>
      <c r="J18" s="10">
        <v>590</v>
      </c>
      <c r="K18" s="10">
        <v>542</v>
      </c>
      <c r="L18" s="30">
        <v>438</v>
      </c>
      <c r="M18" s="30">
        <v>385</v>
      </c>
      <c r="N18" s="10">
        <v>1</v>
      </c>
      <c r="O18" s="10">
        <v>5</v>
      </c>
      <c r="P18" s="10">
        <v>11</v>
      </c>
      <c r="Q18" s="10">
        <v>30</v>
      </c>
      <c r="R18" s="10">
        <v>42</v>
      </c>
      <c r="S18" s="10">
        <v>56</v>
      </c>
      <c r="T18" s="10">
        <v>53</v>
      </c>
      <c r="U18" s="10">
        <v>49</v>
      </c>
      <c r="V18" s="10">
        <v>38</v>
      </c>
      <c r="X18" s="10">
        <v>651</v>
      </c>
      <c r="Y18" s="10">
        <v>357</v>
      </c>
      <c r="Z18" s="10">
        <v>161</v>
      </c>
      <c r="AA18" s="10">
        <v>156</v>
      </c>
      <c r="AB18" s="10">
        <v>125</v>
      </c>
      <c r="AC18" s="10">
        <v>180</v>
      </c>
      <c r="AD18" s="30">
        <v>175</v>
      </c>
      <c r="AE18" s="31">
        <v>146</v>
      </c>
      <c r="AF18" s="31">
        <v>167.9</v>
      </c>
      <c r="AG18" s="131">
        <v>46589</v>
      </c>
      <c r="AH18" s="132">
        <f>21892+415</f>
        <v>22307</v>
      </c>
      <c r="AI18" s="125">
        <v>20739</v>
      </c>
      <c r="AJ18" s="131">
        <v>16304</v>
      </c>
      <c r="AK18" s="131">
        <v>8533</v>
      </c>
      <c r="AL18" s="125">
        <f>9934+125</f>
        <v>10059</v>
      </c>
      <c r="AM18" s="131">
        <v>10445</v>
      </c>
      <c r="AN18" s="131">
        <v>8736</v>
      </c>
      <c r="AO18" s="131">
        <v>13869</v>
      </c>
      <c r="AQ18" s="10">
        <v>196</v>
      </c>
      <c r="AR18" s="10">
        <v>201</v>
      </c>
      <c r="AS18" s="10">
        <v>184</v>
      </c>
      <c r="AT18" s="10">
        <v>218</v>
      </c>
      <c r="AU18" s="10">
        <v>186</v>
      </c>
      <c r="AV18" s="10">
        <v>251</v>
      </c>
      <c r="AW18" s="10">
        <v>249</v>
      </c>
      <c r="AX18" s="10">
        <v>240</v>
      </c>
      <c r="AY18" s="32">
        <v>5525.2</v>
      </c>
      <c r="AZ18" s="32">
        <v>8923.2</v>
      </c>
      <c r="BA18" s="32">
        <v>24962.5</v>
      </c>
      <c r="BB18" s="32">
        <v>45750.5</v>
      </c>
      <c r="BC18" s="32">
        <v>96117.3</v>
      </c>
      <c r="BD18" s="32">
        <v>125843</v>
      </c>
      <c r="BE18" s="32">
        <v>174293.5</v>
      </c>
      <c r="BF18" s="36"/>
      <c r="BG18" s="32">
        <v>1077</v>
      </c>
      <c r="BH18" s="32">
        <v>1572</v>
      </c>
      <c r="BI18" s="32">
        <v>4624</v>
      </c>
      <c r="BJ18" s="32">
        <v>15007</v>
      </c>
      <c r="BK18" s="32">
        <v>38728</v>
      </c>
      <c r="BL18" s="32">
        <v>34948</v>
      </c>
      <c r="BM18" s="32">
        <v>52404</v>
      </c>
      <c r="BN18" s="32">
        <v>47627</v>
      </c>
    </row>
    <row r="19" spans="1:66" ht="25.5">
      <c r="A19" s="10" t="s">
        <v>17</v>
      </c>
      <c r="B19" s="10">
        <v>42.1</v>
      </c>
      <c r="C19" s="10">
        <v>40.01</v>
      </c>
      <c r="D19" s="29" t="s">
        <v>179</v>
      </c>
      <c r="E19" s="10">
        <v>220</v>
      </c>
      <c r="F19" s="10">
        <v>250</v>
      </c>
      <c r="G19" s="10">
        <v>230</v>
      </c>
      <c r="H19" s="10">
        <v>330</v>
      </c>
      <c r="I19" s="10">
        <v>500</v>
      </c>
      <c r="J19" s="10">
        <v>490</v>
      </c>
      <c r="K19" s="10">
        <v>41.4</v>
      </c>
      <c r="L19" s="30">
        <v>438</v>
      </c>
      <c r="M19" s="30">
        <v>420</v>
      </c>
      <c r="N19" s="10">
        <v>16</v>
      </c>
      <c r="O19" s="10">
        <v>22</v>
      </c>
      <c r="P19" s="10">
        <v>37</v>
      </c>
      <c r="Q19" s="10">
        <v>66</v>
      </c>
      <c r="R19" s="10">
        <v>81</v>
      </c>
      <c r="S19" s="10">
        <v>53</v>
      </c>
      <c r="T19" s="10">
        <v>57</v>
      </c>
      <c r="U19" s="10">
        <v>59</v>
      </c>
      <c r="V19" s="10">
        <v>52</v>
      </c>
      <c r="X19" s="10">
        <v>56</v>
      </c>
      <c r="Y19" s="10">
        <v>87</v>
      </c>
      <c r="Z19" s="10">
        <v>32</v>
      </c>
      <c r="AA19" s="10">
        <v>21</v>
      </c>
      <c r="AB19" s="10">
        <v>42</v>
      </c>
      <c r="AC19" s="10">
        <v>25</v>
      </c>
      <c r="AD19" s="30">
        <v>14</v>
      </c>
      <c r="AE19" s="31">
        <v>11.8</v>
      </c>
      <c r="AF19" s="31">
        <v>21.3</v>
      </c>
      <c r="AG19" s="131">
        <v>2227</v>
      </c>
      <c r="AH19" s="124">
        <f>155+627+298</f>
        <v>1080</v>
      </c>
      <c r="AI19" s="125">
        <v>854</v>
      </c>
      <c r="AJ19" s="131">
        <v>793</v>
      </c>
      <c r="AK19" s="131">
        <v>419</v>
      </c>
      <c r="AL19" s="125">
        <v>127</v>
      </c>
      <c r="AM19" s="131">
        <v>386</v>
      </c>
      <c r="AN19" s="131">
        <v>417</v>
      </c>
      <c r="AO19" s="131">
        <v>633</v>
      </c>
      <c r="AQ19" s="10">
        <v>224</v>
      </c>
      <c r="AR19" s="10">
        <v>219</v>
      </c>
      <c r="AS19" s="10">
        <v>250</v>
      </c>
      <c r="AT19" s="10">
        <v>232</v>
      </c>
      <c r="AU19" s="10">
        <v>227</v>
      </c>
      <c r="AV19" s="10">
        <v>193</v>
      </c>
      <c r="AW19" s="10">
        <v>163</v>
      </c>
      <c r="AX19" s="10">
        <v>194</v>
      </c>
      <c r="AY19" s="32">
        <v>5233.4</v>
      </c>
      <c r="AZ19" s="32">
        <v>9654.8</v>
      </c>
      <c r="BA19" s="32">
        <v>26564.1</v>
      </c>
      <c r="BB19" s="32">
        <v>43993.9</v>
      </c>
      <c r="BC19" s="32">
        <v>91288.1</v>
      </c>
      <c r="BD19" s="32">
        <v>125975.5</v>
      </c>
      <c r="BE19" s="32">
        <v>161158.7</v>
      </c>
      <c r="BF19" s="36"/>
      <c r="BG19" s="32">
        <v>700</v>
      </c>
      <c r="BH19" s="32">
        <v>1698</v>
      </c>
      <c r="BI19" s="32">
        <v>5823</v>
      </c>
      <c r="BJ19" s="32">
        <v>17549</v>
      </c>
      <c r="BK19" s="32">
        <v>45328</v>
      </c>
      <c r="BL19" s="32">
        <v>45874</v>
      </c>
      <c r="BM19" s="32">
        <v>60613</v>
      </c>
      <c r="BN19" s="32">
        <v>65859</v>
      </c>
    </row>
    <row r="20" spans="1:66" ht="15">
      <c r="A20" s="10" t="s">
        <v>18</v>
      </c>
      <c r="B20" s="10">
        <v>42.9</v>
      </c>
      <c r="C20" s="10">
        <v>43.9</v>
      </c>
      <c r="D20" s="29" t="s">
        <v>180</v>
      </c>
      <c r="E20" s="10">
        <v>180</v>
      </c>
      <c r="F20" s="10">
        <v>180</v>
      </c>
      <c r="G20" s="10">
        <v>230</v>
      </c>
      <c r="H20" s="10">
        <v>300</v>
      </c>
      <c r="I20" s="10">
        <v>400</v>
      </c>
      <c r="J20" s="10">
        <v>442</v>
      </c>
      <c r="K20" s="10">
        <v>427</v>
      </c>
      <c r="L20" s="30">
        <v>367</v>
      </c>
      <c r="M20" s="30">
        <v>330</v>
      </c>
      <c r="N20" s="10">
        <v>2</v>
      </c>
      <c r="O20" s="10">
        <v>7</v>
      </c>
      <c r="P20" s="10">
        <v>22</v>
      </c>
      <c r="Q20" s="10">
        <v>29</v>
      </c>
      <c r="R20" s="10">
        <v>32</v>
      </c>
      <c r="S20" s="10">
        <v>21</v>
      </c>
      <c r="T20" s="10">
        <v>25</v>
      </c>
      <c r="U20" s="10">
        <v>24</v>
      </c>
      <c r="V20" s="10">
        <v>23</v>
      </c>
      <c r="X20" s="10">
        <v>320</v>
      </c>
      <c r="Y20" s="10">
        <v>170</v>
      </c>
      <c r="Z20" s="10">
        <v>42</v>
      </c>
      <c r="AA20" s="10">
        <v>51</v>
      </c>
      <c r="AB20" s="10">
        <v>36</v>
      </c>
      <c r="AC20" s="10">
        <v>39</v>
      </c>
      <c r="AD20" s="30">
        <v>33</v>
      </c>
      <c r="AE20" s="31">
        <v>28.6</v>
      </c>
      <c r="AF20" s="31">
        <v>20.5</v>
      </c>
      <c r="AG20" s="131">
        <v>10888</v>
      </c>
      <c r="AH20" s="131">
        <f>297+5158+395</f>
        <v>5850</v>
      </c>
      <c r="AI20" s="125">
        <v>4059</v>
      </c>
      <c r="AJ20" s="131">
        <v>3637</v>
      </c>
      <c r="AK20" s="131">
        <v>1633</v>
      </c>
      <c r="AL20" s="125">
        <v>2426</v>
      </c>
      <c r="AM20" s="131">
        <v>1485</v>
      </c>
      <c r="AN20" s="131">
        <v>2172</v>
      </c>
      <c r="AO20" s="131">
        <v>2245</v>
      </c>
      <c r="AQ20" s="10">
        <v>457</v>
      </c>
      <c r="AR20" s="10">
        <v>289</v>
      </c>
      <c r="AS20" s="10">
        <v>411</v>
      </c>
      <c r="AT20" s="11">
        <v>609</v>
      </c>
      <c r="AU20" s="11">
        <v>469</v>
      </c>
      <c r="AV20" s="11">
        <v>274</v>
      </c>
      <c r="AW20" s="11">
        <v>269</v>
      </c>
      <c r="AX20" s="11">
        <v>289</v>
      </c>
      <c r="AY20" s="32">
        <v>5124.8</v>
      </c>
      <c r="AZ20" s="32">
        <v>8515.9</v>
      </c>
      <c r="BA20" s="32">
        <v>20567.2</v>
      </c>
      <c r="BB20" s="32">
        <v>41821.4</v>
      </c>
      <c r="BC20" s="32">
        <v>78117.8</v>
      </c>
      <c r="BD20" s="32">
        <v>118110.4</v>
      </c>
      <c r="BE20" s="32">
        <v>170089</v>
      </c>
      <c r="BF20" s="36"/>
      <c r="BG20" s="32">
        <v>844</v>
      </c>
      <c r="BH20" s="32">
        <v>1299</v>
      </c>
      <c r="BI20" s="32">
        <v>2592</v>
      </c>
      <c r="BJ20" s="32">
        <v>10812</v>
      </c>
      <c r="BK20" s="32">
        <v>29933</v>
      </c>
      <c r="BL20" s="32">
        <v>30477</v>
      </c>
      <c r="BM20" s="32">
        <v>45787</v>
      </c>
      <c r="BN20" s="32">
        <v>65446</v>
      </c>
    </row>
    <row r="21" spans="1:66" ht="15">
      <c r="A21" s="10" t="s">
        <v>19</v>
      </c>
      <c r="B21" s="10">
        <v>29.3</v>
      </c>
      <c r="C21" s="10">
        <v>28</v>
      </c>
      <c r="D21" s="29" t="s">
        <v>181</v>
      </c>
      <c r="E21" s="10">
        <v>140</v>
      </c>
      <c r="F21" s="10">
        <v>160</v>
      </c>
      <c r="G21" s="10">
        <v>200</v>
      </c>
      <c r="H21" s="10">
        <v>320</v>
      </c>
      <c r="I21" s="10">
        <v>460</v>
      </c>
      <c r="J21" s="10">
        <v>482</v>
      </c>
      <c r="K21" s="10">
        <v>480</v>
      </c>
      <c r="L21" s="30">
        <v>399</v>
      </c>
      <c r="M21" s="30">
        <v>362</v>
      </c>
      <c r="N21" s="10">
        <v>3</v>
      </c>
      <c r="O21" s="10">
        <v>10</v>
      </c>
      <c r="P21" s="10">
        <v>36</v>
      </c>
      <c r="Q21" s="10">
        <v>75</v>
      </c>
      <c r="R21" s="10">
        <v>114</v>
      </c>
      <c r="S21" s="10">
        <v>64</v>
      </c>
      <c r="T21" s="10">
        <v>68</v>
      </c>
      <c r="U21" s="10">
        <v>61</v>
      </c>
      <c r="V21" s="10">
        <v>56</v>
      </c>
      <c r="X21" s="10">
        <v>193</v>
      </c>
      <c r="Y21" s="10">
        <v>162</v>
      </c>
      <c r="Z21" s="10">
        <v>19</v>
      </c>
      <c r="AA21" s="10">
        <v>24</v>
      </c>
      <c r="AB21" s="10">
        <v>41</v>
      </c>
      <c r="AC21" s="10">
        <v>49</v>
      </c>
      <c r="AD21" s="30">
        <v>11</v>
      </c>
      <c r="AE21" s="31">
        <v>49.5</v>
      </c>
      <c r="AF21" s="31">
        <v>34.4</v>
      </c>
      <c r="AG21" s="131">
        <v>10014</v>
      </c>
      <c r="AH21" s="132">
        <f>120+4410</f>
        <v>4530</v>
      </c>
      <c r="AI21" s="125">
        <v>3130</v>
      </c>
      <c r="AJ21" s="131">
        <v>3159</v>
      </c>
      <c r="AK21" s="131">
        <v>3177</v>
      </c>
      <c r="AL21" s="125">
        <v>2071</v>
      </c>
      <c r="AM21" s="131">
        <v>1341</v>
      </c>
      <c r="AN21" s="131">
        <v>1167</v>
      </c>
      <c r="AO21" s="131">
        <v>1277</v>
      </c>
      <c r="AQ21" s="10">
        <v>304</v>
      </c>
      <c r="AR21" s="10">
        <v>412</v>
      </c>
      <c r="AS21" s="10">
        <v>447</v>
      </c>
      <c r="AT21" s="10">
        <v>447</v>
      </c>
      <c r="AU21" s="10">
        <v>196</v>
      </c>
      <c r="AV21" s="10">
        <v>286</v>
      </c>
      <c r="AW21" s="10">
        <v>271</v>
      </c>
      <c r="AX21" s="10">
        <v>233</v>
      </c>
      <c r="AY21" s="32">
        <v>7593.2</v>
      </c>
      <c r="AZ21" s="32">
        <v>12200.8</v>
      </c>
      <c r="BA21" s="32">
        <v>42402.9</v>
      </c>
      <c r="BB21" s="32">
        <v>64781.5</v>
      </c>
      <c r="BC21" s="32">
        <v>133946.3</v>
      </c>
      <c r="BD21" s="32">
        <v>180316.9</v>
      </c>
      <c r="BE21" s="32">
        <v>244746.2</v>
      </c>
      <c r="BF21" s="36"/>
      <c r="BG21" s="32">
        <v>1498</v>
      </c>
      <c r="BH21" s="32">
        <v>1981</v>
      </c>
      <c r="BI21" s="32">
        <v>8417</v>
      </c>
      <c r="BJ21" s="32">
        <v>17355</v>
      </c>
      <c r="BK21" s="32">
        <v>32587</v>
      </c>
      <c r="BL21" s="32">
        <v>27800</v>
      </c>
      <c r="BM21" s="32">
        <v>42309</v>
      </c>
      <c r="BN21" s="32">
        <v>47332</v>
      </c>
    </row>
    <row r="22" spans="1:66" ht="15">
      <c r="A22" s="10" t="s">
        <v>20</v>
      </c>
      <c r="B22" s="10">
        <v>93.5</v>
      </c>
      <c r="C22" s="10">
        <v>95.3</v>
      </c>
      <c r="D22" s="29" t="s">
        <v>182</v>
      </c>
      <c r="F22" s="10">
        <v>108</v>
      </c>
      <c r="H22" s="10">
        <v>180</v>
      </c>
      <c r="I22" s="10">
        <v>218</v>
      </c>
      <c r="J22" s="10">
        <v>257</v>
      </c>
      <c r="K22" s="10">
        <v>267</v>
      </c>
      <c r="L22" s="30">
        <v>254</v>
      </c>
      <c r="M22" s="30">
        <v>240</v>
      </c>
      <c r="Y22" s="10">
        <v>14</v>
      </c>
      <c r="Z22" s="10">
        <v>10</v>
      </c>
      <c r="AA22" s="10">
        <v>22</v>
      </c>
      <c r="AB22" s="10">
        <v>92</v>
      </c>
      <c r="AC22" s="10">
        <v>43</v>
      </c>
      <c r="AD22" s="30">
        <v>13</v>
      </c>
      <c r="AE22" s="31">
        <v>64.4</v>
      </c>
      <c r="AF22" s="31">
        <v>29.1</v>
      </c>
      <c r="AG22" s="131">
        <v>6094</v>
      </c>
      <c r="AH22" s="132">
        <f>154+5</f>
        <v>159</v>
      </c>
      <c r="AI22" s="125">
        <v>118</v>
      </c>
      <c r="AJ22" s="131"/>
      <c r="AK22" s="131">
        <v>1303</v>
      </c>
      <c r="AL22" s="125">
        <v>2447</v>
      </c>
      <c r="AM22" s="131">
        <v>1642</v>
      </c>
      <c r="AN22" s="131">
        <v>1872</v>
      </c>
      <c r="AO22" s="131">
        <v>2002</v>
      </c>
      <c r="AR22" s="10">
        <v>8</v>
      </c>
      <c r="AS22" s="10">
        <v>16</v>
      </c>
      <c r="AV22" s="10">
        <v>16</v>
      </c>
      <c r="AW22" s="10">
        <v>27</v>
      </c>
      <c r="AX22" s="10">
        <v>24</v>
      </c>
      <c r="AY22" s="36"/>
      <c r="AZ22" s="36"/>
      <c r="BA22" s="36"/>
      <c r="BB22" s="36"/>
      <c r="BC22" s="32">
        <v>40167.5</v>
      </c>
      <c r="BD22" s="32">
        <v>55995.7</v>
      </c>
      <c r="BE22" s="32">
        <v>78934.2</v>
      </c>
      <c r="BF22" s="36"/>
      <c r="BG22" s="32">
        <v>6433</v>
      </c>
      <c r="BH22" s="32"/>
      <c r="BI22" s="32">
        <v>5332</v>
      </c>
      <c r="BJ22" s="32">
        <v>11444</v>
      </c>
      <c r="BK22" s="32">
        <v>30812</v>
      </c>
      <c r="BL22" s="34">
        <v>31246</v>
      </c>
      <c r="BM22" s="32">
        <v>41417</v>
      </c>
      <c r="BN22" s="32">
        <v>30823</v>
      </c>
    </row>
    <row r="23" spans="1:66" ht="15">
      <c r="A23" s="10" t="s">
        <v>38</v>
      </c>
      <c r="B23" s="10">
        <v>18.96</v>
      </c>
      <c r="C23" s="10">
        <v>18.62</v>
      </c>
      <c r="D23" s="29" t="s">
        <v>183</v>
      </c>
      <c r="H23" s="10">
        <v>40</v>
      </c>
      <c r="I23" s="10">
        <v>70</v>
      </c>
      <c r="X23" s="10">
        <v>4</v>
      </c>
      <c r="Y23" s="10">
        <v>2</v>
      </c>
      <c r="Z23" s="10">
        <v>5</v>
      </c>
      <c r="AA23" s="10">
        <v>4</v>
      </c>
      <c r="AC23" s="10">
        <v>2</v>
      </c>
      <c r="AD23" s="30">
        <v>3</v>
      </c>
      <c r="AE23" s="31">
        <v>1.9</v>
      </c>
      <c r="AF23" s="31">
        <v>3.2</v>
      </c>
      <c r="AG23" s="131">
        <v>19</v>
      </c>
      <c r="AH23" s="124">
        <v>21</v>
      </c>
      <c r="AI23" s="125">
        <v>0.03</v>
      </c>
      <c r="AJ23" s="131">
        <v>36</v>
      </c>
      <c r="AK23" s="131"/>
      <c r="AL23" s="125">
        <v>106</v>
      </c>
      <c r="AM23" s="131">
        <v>56</v>
      </c>
      <c r="AN23" s="131">
        <v>65</v>
      </c>
      <c r="AO23" s="131">
        <v>1948</v>
      </c>
      <c r="AQ23" s="10">
        <v>170</v>
      </c>
      <c r="AR23" s="10">
        <v>5414</v>
      </c>
      <c r="AS23" s="10">
        <v>278</v>
      </c>
      <c r="AY23" s="36"/>
      <c r="AZ23" s="36"/>
      <c r="BA23" s="36"/>
      <c r="BB23" s="36"/>
      <c r="BC23" s="36"/>
      <c r="BD23" s="37"/>
      <c r="BE23" s="32">
        <v>3841049.3</v>
      </c>
      <c r="BF23" s="36"/>
      <c r="BG23" s="32">
        <v>2531</v>
      </c>
      <c r="BH23" s="32">
        <v>9307</v>
      </c>
      <c r="BI23" s="32">
        <v>155681</v>
      </c>
      <c r="BJ23" s="32">
        <v>535265</v>
      </c>
      <c r="BK23" s="32">
        <v>1804963</v>
      </c>
      <c r="BL23" s="36">
        <v>902819</v>
      </c>
      <c r="BM23" s="32">
        <v>1385107</v>
      </c>
      <c r="BN23" s="32">
        <v>1401728</v>
      </c>
    </row>
    <row r="24" spans="1:66" ht="15">
      <c r="A24" s="10" t="s">
        <v>39</v>
      </c>
      <c r="B24" s="10">
        <v>59.01</v>
      </c>
      <c r="D24" s="29" t="s">
        <v>185</v>
      </c>
      <c r="L24" s="35"/>
      <c r="M24" s="35"/>
      <c r="X24" s="10">
        <v>33</v>
      </c>
      <c r="AA24" s="10">
        <v>3</v>
      </c>
      <c r="AB24" s="10">
        <v>6.8</v>
      </c>
      <c r="AD24" s="30">
        <v>1</v>
      </c>
      <c r="AE24" s="31">
        <v>4.1</v>
      </c>
      <c r="AF24" s="31"/>
      <c r="AG24" s="124"/>
      <c r="AH24" s="124"/>
      <c r="AI24" s="125"/>
      <c r="AJ24" s="124"/>
      <c r="AK24" s="124"/>
      <c r="AL24" s="125"/>
      <c r="AM24" s="124"/>
      <c r="AN24" s="124"/>
      <c r="AO24" s="124"/>
      <c r="AQ24" s="10">
        <v>229</v>
      </c>
      <c r="AR24" s="10">
        <v>321</v>
      </c>
      <c r="AS24" s="10">
        <v>184</v>
      </c>
      <c r="AY24" s="36"/>
      <c r="AZ24" s="36"/>
      <c r="BA24" s="36"/>
      <c r="BB24" s="36"/>
      <c r="BC24" s="36"/>
      <c r="BD24" s="37"/>
      <c r="BE24" s="37"/>
      <c r="BF24" s="36"/>
      <c r="BG24" s="32">
        <v>498</v>
      </c>
      <c r="BH24" s="32">
        <v>619</v>
      </c>
      <c r="BI24" s="32">
        <v>1937</v>
      </c>
      <c r="BJ24" s="36"/>
      <c r="BK24" s="36"/>
      <c r="BL24" s="36"/>
      <c r="BM24" s="36"/>
      <c r="BN24" s="36"/>
    </row>
    <row r="25" spans="1:66" ht="15">
      <c r="A25" s="10" t="s">
        <v>40</v>
      </c>
      <c r="B25" s="10">
        <v>1.8</v>
      </c>
      <c r="C25" s="10">
        <v>2.1</v>
      </c>
      <c r="D25" s="29" t="s">
        <v>186</v>
      </c>
      <c r="F25" s="10">
        <v>20</v>
      </c>
      <c r="G25" s="10">
        <v>50</v>
      </c>
      <c r="H25" s="10">
        <v>90</v>
      </c>
      <c r="I25" s="10">
        <v>360</v>
      </c>
      <c r="K25" s="10">
        <v>302</v>
      </c>
      <c r="L25" s="30">
        <v>254</v>
      </c>
      <c r="M25" s="30">
        <v>239</v>
      </c>
      <c r="X25" s="10">
        <v>1</v>
      </c>
      <c r="Y25" s="10">
        <v>3.1</v>
      </c>
      <c r="Z25" s="10">
        <v>6</v>
      </c>
      <c r="AA25" s="10">
        <v>1</v>
      </c>
      <c r="AB25" s="10">
        <v>3</v>
      </c>
      <c r="AC25" s="10">
        <v>5</v>
      </c>
      <c r="AD25" s="30"/>
      <c r="AE25" s="31">
        <v>0.3</v>
      </c>
      <c r="AF25" s="31"/>
      <c r="AG25" s="124">
        <v>38</v>
      </c>
      <c r="AH25" s="124">
        <v>12</v>
      </c>
      <c r="AI25" s="125">
        <v>0.05</v>
      </c>
      <c r="AJ25" s="124">
        <v>68</v>
      </c>
      <c r="AK25" s="124">
        <v>62</v>
      </c>
      <c r="AL25" s="125">
        <v>2.8</v>
      </c>
      <c r="AM25" s="124">
        <v>117</v>
      </c>
      <c r="AN25" s="124">
        <v>58</v>
      </c>
      <c r="AO25" s="124">
        <v>139</v>
      </c>
      <c r="AR25" s="10">
        <v>42</v>
      </c>
      <c r="AS25" s="10">
        <v>90</v>
      </c>
      <c r="AY25" s="36"/>
      <c r="AZ25" s="36"/>
      <c r="BA25" s="36"/>
      <c r="BB25" s="36"/>
      <c r="BC25" s="36"/>
      <c r="BD25" s="37"/>
      <c r="BE25" s="32">
        <v>1707991.7</v>
      </c>
      <c r="BF25" s="36"/>
      <c r="BG25" s="32">
        <v>14014</v>
      </c>
      <c r="BH25" s="32">
        <v>19438</v>
      </c>
      <c r="BI25" s="32">
        <v>107958</v>
      </c>
      <c r="BJ25" s="32">
        <v>151546</v>
      </c>
      <c r="BK25" s="32">
        <v>315834</v>
      </c>
      <c r="BL25" s="34">
        <v>326379</v>
      </c>
      <c r="BM25" s="32">
        <v>426725</v>
      </c>
      <c r="BN25" s="32">
        <v>452685</v>
      </c>
    </row>
    <row r="26" spans="1:66" ht="15">
      <c r="A26" s="10" t="s">
        <v>41</v>
      </c>
      <c r="B26" s="10">
        <v>5.21</v>
      </c>
      <c r="C26" s="10">
        <v>5.9</v>
      </c>
      <c r="D26" s="29" t="s">
        <v>183</v>
      </c>
      <c r="I26" s="10">
        <v>280</v>
      </c>
      <c r="K26" s="10">
        <v>221</v>
      </c>
      <c r="L26" s="30">
        <v>158</v>
      </c>
      <c r="M26" s="30">
        <v>134</v>
      </c>
      <c r="AD26" s="35"/>
      <c r="AE26" s="35"/>
      <c r="AF26" s="35"/>
      <c r="AG26" s="124"/>
      <c r="AH26" s="124"/>
      <c r="AI26" s="125"/>
      <c r="AJ26" s="124"/>
      <c r="AK26" s="124"/>
      <c r="AL26" s="125"/>
      <c r="AM26" s="124"/>
      <c r="AN26" s="124"/>
      <c r="AO26" s="124"/>
      <c r="AR26" s="10">
        <v>170</v>
      </c>
      <c r="AS26" s="10">
        <v>486</v>
      </c>
      <c r="AY26" s="36"/>
      <c r="AZ26" s="36"/>
      <c r="BA26" s="36"/>
      <c r="BB26" s="36"/>
      <c r="BC26" s="36"/>
      <c r="BD26" s="37"/>
      <c r="BE26" s="32">
        <v>2211580</v>
      </c>
      <c r="BF26" s="36"/>
      <c r="BG26" s="32">
        <v>26493</v>
      </c>
      <c r="BH26" s="32">
        <v>32527</v>
      </c>
      <c r="BI26" s="32">
        <v>195979</v>
      </c>
      <c r="BJ26" s="32">
        <v>267991</v>
      </c>
      <c r="BK26" s="32">
        <v>736707</v>
      </c>
      <c r="BL26" s="34">
        <v>740241</v>
      </c>
      <c r="BM26" s="32">
        <v>1077770</v>
      </c>
      <c r="BN26" s="32">
        <v>932956</v>
      </c>
    </row>
    <row r="27" spans="1:66" ht="15">
      <c r="A27" s="10" t="s">
        <v>42</v>
      </c>
      <c r="B27" s="10">
        <v>21.54</v>
      </c>
      <c r="D27" s="29" t="s">
        <v>188</v>
      </c>
      <c r="I27" s="10">
        <v>150</v>
      </c>
      <c r="L27" s="35"/>
      <c r="M27" s="35"/>
      <c r="AD27" s="35"/>
      <c r="AE27" s="35"/>
      <c r="AF27" s="35"/>
      <c r="AG27" s="124"/>
      <c r="AH27" s="124"/>
      <c r="AI27" s="125"/>
      <c r="AJ27" s="124"/>
      <c r="AK27" s="124"/>
      <c r="AL27" s="125"/>
      <c r="AM27" s="124"/>
      <c r="AN27" s="124"/>
      <c r="AO27" s="124"/>
      <c r="AR27" s="10">
        <v>104</v>
      </c>
      <c r="AS27" s="10">
        <v>325</v>
      </c>
      <c r="AY27" s="36"/>
      <c r="AZ27" s="36"/>
      <c r="BA27" s="36"/>
      <c r="BB27" s="36"/>
      <c r="BC27" s="36"/>
      <c r="BD27" s="37"/>
      <c r="BE27" s="37"/>
      <c r="BF27" s="36"/>
      <c r="BG27" s="32">
        <v>2290</v>
      </c>
      <c r="BH27" s="32">
        <v>904</v>
      </c>
      <c r="BI27" s="32">
        <v>37113</v>
      </c>
      <c r="BJ27" s="36"/>
      <c r="BK27" s="36"/>
      <c r="BL27" s="36"/>
      <c r="BM27" s="36"/>
      <c r="BN27" s="36"/>
    </row>
    <row r="28" spans="1:66" ht="15">
      <c r="A28" s="10" t="s">
        <v>43</v>
      </c>
      <c r="B28" s="10">
        <v>21.5</v>
      </c>
      <c r="D28" s="29" t="s">
        <v>189</v>
      </c>
      <c r="E28" s="10">
        <v>400</v>
      </c>
      <c r="H28" s="10">
        <v>0</v>
      </c>
      <c r="L28" s="35"/>
      <c r="M28" s="35"/>
      <c r="X28" s="10">
        <v>5</v>
      </c>
      <c r="Y28" s="10">
        <v>4</v>
      </c>
      <c r="Z28" s="10">
        <v>1</v>
      </c>
      <c r="AA28" s="10">
        <v>3</v>
      </c>
      <c r="AD28" s="30">
        <v>0.5</v>
      </c>
      <c r="AE28" s="31">
        <v>3</v>
      </c>
      <c r="AF28" s="31">
        <v>0.2</v>
      </c>
      <c r="AG28" s="124"/>
      <c r="AH28" s="124"/>
      <c r="AI28" s="125">
        <v>0.39</v>
      </c>
      <c r="AJ28" s="124"/>
      <c r="AK28" s="124"/>
      <c r="AL28" s="125"/>
      <c r="AM28" s="124"/>
      <c r="AN28" s="124"/>
      <c r="AO28" s="124"/>
      <c r="AR28" s="10">
        <v>67</v>
      </c>
      <c r="AS28" s="10">
        <v>438</v>
      </c>
      <c r="AY28" s="36"/>
      <c r="AZ28" s="36"/>
      <c r="BA28" s="36"/>
      <c r="BB28" s="36"/>
      <c r="BC28" s="36"/>
      <c r="BD28" s="37"/>
      <c r="BE28" s="37"/>
      <c r="BF28" s="36"/>
      <c r="BG28" s="32">
        <v>2333</v>
      </c>
      <c r="BH28" s="32">
        <v>1457</v>
      </c>
      <c r="BI28" s="32">
        <v>10927</v>
      </c>
      <c r="BJ28" s="36"/>
      <c r="BK28" s="36"/>
      <c r="BL28" s="36"/>
      <c r="BM28" s="36"/>
      <c r="BN28" s="36"/>
    </row>
    <row r="29" spans="1:66" ht="15">
      <c r="A29" s="10" t="s">
        <v>44</v>
      </c>
      <c r="B29" s="10">
        <v>39.6</v>
      </c>
      <c r="D29" s="29" t="s">
        <v>175</v>
      </c>
      <c r="L29" s="35"/>
      <c r="M29" s="35"/>
      <c r="AD29" s="35"/>
      <c r="AE29" s="35"/>
      <c r="AF29" s="35"/>
      <c r="AG29" s="124"/>
      <c r="AH29" s="124"/>
      <c r="AI29" s="125"/>
      <c r="AJ29" s="124"/>
      <c r="AK29" s="124"/>
      <c r="AL29" s="125"/>
      <c r="AM29" s="124"/>
      <c r="AN29" s="124"/>
      <c r="AO29" s="124"/>
      <c r="AQ29" s="10">
        <v>633</v>
      </c>
      <c r="AR29" s="10">
        <v>144</v>
      </c>
      <c r="AS29" s="10">
        <v>195</v>
      </c>
      <c r="AY29" s="36"/>
      <c r="AZ29" s="36"/>
      <c r="BA29" s="36"/>
      <c r="BB29" s="36"/>
      <c r="BC29" s="36"/>
      <c r="BD29" s="37"/>
      <c r="BE29" s="37"/>
      <c r="BF29" s="36"/>
      <c r="BG29" s="32">
        <v>681</v>
      </c>
      <c r="BH29" s="32">
        <v>478</v>
      </c>
      <c r="BI29" s="32">
        <v>1856</v>
      </c>
      <c r="BJ29" s="36"/>
      <c r="BK29" s="36"/>
      <c r="BL29" s="36"/>
      <c r="BM29" s="36"/>
      <c r="BN29" s="36"/>
    </row>
    <row r="30" spans="1:66" ht="15">
      <c r="A30" s="10" t="s">
        <v>45</v>
      </c>
      <c r="B30" s="10">
        <v>62.5</v>
      </c>
      <c r="D30" s="29" t="s">
        <v>175</v>
      </c>
      <c r="E30" s="10">
        <v>80</v>
      </c>
      <c r="F30" s="10">
        <v>110</v>
      </c>
      <c r="G30" s="10">
        <v>20</v>
      </c>
      <c r="L30" s="35"/>
      <c r="M30" s="35"/>
      <c r="AD30" s="35"/>
      <c r="AE30" s="35"/>
      <c r="AF30" s="35"/>
      <c r="AG30" s="124"/>
      <c r="AH30" s="124"/>
      <c r="AI30" s="125"/>
      <c r="AJ30" s="124"/>
      <c r="AK30" s="124"/>
      <c r="AL30" s="125"/>
      <c r="AM30" s="124"/>
      <c r="AN30" s="124"/>
      <c r="AO30" s="124"/>
      <c r="AR30" s="10">
        <v>461</v>
      </c>
      <c r="AS30" s="10">
        <v>310</v>
      </c>
      <c r="AY30" s="36"/>
      <c r="AZ30" s="36"/>
      <c r="BA30" s="36"/>
      <c r="BB30" s="36"/>
      <c r="BC30" s="36"/>
      <c r="BD30" s="37"/>
      <c r="BE30" s="37"/>
      <c r="BF30" s="36"/>
      <c r="BG30" s="34">
        <v>441</v>
      </c>
      <c r="BH30" s="34">
        <v>433</v>
      </c>
      <c r="BI30" s="34">
        <v>2381</v>
      </c>
      <c r="BJ30" s="36"/>
      <c r="BK30" s="36"/>
      <c r="BL30" s="36"/>
      <c r="BM30" s="36"/>
      <c r="BN30" s="36"/>
    </row>
    <row r="31" spans="1:66" ht="15">
      <c r="A31" s="10" t="s">
        <v>46</v>
      </c>
      <c r="B31" s="10">
        <v>1.2</v>
      </c>
      <c r="C31" s="10">
        <v>1.01</v>
      </c>
      <c r="D31" s="29" t="s">
        <v>191</v>
      </c>
      <c r="F31" s="10">
        <v>70</v>
      </c>
      <c r="G31" s="10">
        <v>80</v>
      </c>
      <c r="H31" s="10">
        <v>300</v>
      </c>
      <c r="I31" s="10">
        <v>20</v>
      </c>
      <c r="J31" s="10">
        <v>426</v>
      </c>
      <c r="K31" s="10">
        <v>449</v>
      </c>
      <c r="L31" s="30">
        <v>400</v>
      </c>
      <c r="M31" s="30">
        <v>306</v>
      </c>
      <c r="R31" s="10">
        <v>6</v>
      </c>
      <c r="X31" s="10">
        <v>1</v>
      </c>
      <c r="AD31" s="35"/>
      <c r="AE31" s="35"/>
      <c r="AF31" s="35"/>
      <c r="AG31" s="131">
        <v>3000</v>
      </c>
      <c r="AH31" s="124"/>
      <c r="AI31" s="125"/>
      <c r="AJ31" s="131">
        <v>610</v>
      </c>
      <c r="AK31" s="131">
        <v>248</v>
      </c>
      <c r="AL31" s="125">
        <v>452</v>
      </c>
      <c r="AM31" s="131">
        <v>412</v>
      </c>
      <c r="AN31" s="131">
        <v>78</v>
      </c>
      <c r="AO31" s="131">
        <v>72</v>
      </c>
      <c r="AR31" s="10">
        <v>520</v>
      </c>
      <c r="AS31" s="10">
        <v>312</v>
      </c>
      <c r="AT31" s="10">
        <v>238</v>
      </c>
      <c r="AU31" s="10">
        <v>72</v>
      </c>
      <c r="AV31" s="10">
        <v>39</v>
      </c>
      <c r="AW31" s="10">
        <v>56</v>
      </c>
      <c r="AX31" s="10">
        <v>64</v>
      </c>
      <c r="AY31" s="32">
        <v>5637.1</v>
      </c>
      <c r="AZ31" s="32">
        <v>7495.4</v>
      </c>
      <c r="BA31" s="32">
        <v>24278</v>
      </c>
      <c r="BB31" s="32">
        <v>59341.9</v>
      </c>
      <c r="BC31" s="32">
        <v>127841.4</v>
      </c>
      <c r="BD31" s="32">
        <v>178380.6</v>
      </c>
      <c r="BE31" s="32">
        <v>244614</v>
      </c>
      <c r="BF31" s="36"/>
      <c r="BG31" s="32">
        <v>1182</v>
      </c>
      <c r="BH31" s="32">
        <v>1095</v>
      </c>
      <c r="BI31" s="32">
        <v>2263</v>
      </c>
      <c r="BJ31" s="32">
        <v>29101</v>
      </c>
      <c r="BK31" s="32">
        <v>43059</v>
      </c>
      <c r="BL31" s="34">
        <v>104748</v>
      </c>
      <c r="BM31" s="32">
        <v>143747</v>
      </c>
      <c r="BN31" s="32">
        <v>66635</v>
      </c>
    </row>
    <row r="32" spans="1:66" ht="15">
      <c r="A32" s="10" t="s">
        <v>47</v>
      </c>
      <c r="B32" s="10">
        <v>26.67</v>
      </c>
      <c r="D32" s="29" t="s">
        <v>192</v>
      </c>
      <c r="L32" s="35"/>
      <c r="M32" s="35"/>
      <c r="Y32" s="10">
        <v>0.3</v>
      </c>
      <c r="AB32" s="10">
        <v>1</v>
      </c>
      <c r="AD32" s="30">
        <v>0.8</v>
      </c>
      <c r="AE32" s="31"/>
      <c r="AF32" s="31">
        <v>0.2</v>
      </c>
      <c r="AG32" s="124"/>
      <c r="AH32" s="124"/>
      <c r="AI32" s="125"/>
      <c r="AJ32" s="124"/>
      <c r="AK32" s="124"/>
      <c r="AL32" s="125"/>
      <c r="AM32" s="124"/>
      <c r="AN32" s="124"/>
      <c r="AO32" s="124"/>
      <c r="AR32" s="10">
        <v>589</v>
      </c>
      <c r="AS32" s="10">
        <v>51</v>
      </c>
      <c r="AY32" s="36"/>
      <c r="AZ32" s="36"/>
      <c r="BA32" s="36"/>
      <c r="BB32" s="36"/>
      <c r="BC32" s="36"/>
      <c r="BD32" s="37"/>
      <c r="BE32" s="37"/>
      <c r="BF32" s="36"/>
      <c r="BG32" s="32">
        <v>1121</v>
      </c>
      <c r="BH32" s="32">
        <v>141</v>
      </c>
      <c r="BI32" s="32">
        <v>17018</v>
      </c>
      <c r="BJ32" s="36"/>
      <c r="BK32" s="36"/>
      <c r="BL32" s="36"/>
      <c r="BM32" s="36"/>
      <c r="BN32" s="36"/>
    </row>
    <row r="33" spans="1:66" ht="15">
      <c r="A33" s="10" t="s">
        <v>48</v>
      </c>
      <c r="B33" s="10">
        <v>23.45</v>
      </c>
      <c r="C33" s="10">
        <v>25.28</v>
      </c>
      <c r="D33" s="29" t="s">
        <v>193</v>
      </c>
      <c r="L33" s="30">
        <v>196</v>
      </c>
      <c r="M33" s="30">
        <v>0.98</v>
      </c>
      <c r="X33" s="10">
        <v>1</v>
      </c>
      <c r="Y33" s="10">
        <v>0.7</v>
      </c>
      <c r="Z33" s="10">
        <v>2</v>
      </c>
      <c r="AD33" s="35"/>
      <c r="AE33" s="35"/>
      <c r="AF33" s="35"/>
      <c r="AG33" s="131">
        <v>24</v>
      </c>
      <c r="AH33" s="124"/>
      <c r="AI33" s="125"/>
      <c r="AJ33" s="131"/>
      <c r="AK33" s="131">
        <v>1</v>
      </c>
      <c r="AL33" s="125">
        <v>7</v>
      </c>
      <c r="AM33" s="131">
        <v>44</v>
      </c>
      <c r="AN33" s="131">
        <v>9</v>
      </c>
      <c r="AO33" s="131">
        <v>10</v>
      </c>
      <c r="AQ33" s="10">
        <v>199</v>
      </c>
      <c r="AR33" s="10">
        <v>488</v>
      </c>
      <c r="AS33" s="10">
        <v>840</v>
      </c>
      <c r="AT33" s="10">
        <v>685</v>
      </c>
      <c r="AY33" s="32">
        <v>14138.7</v>
      </c>
      <c r="AZ33" s="32">
        <v>31773.7</v>
      </c>
      <c r="BA33" s="32">
        <v>114073.1</v>
      </c>
      <c r="BB33" s="32">
        <v>242029.7</v>
      </c>
      <c r="BC33" s="32">
        <v>416565.7</v>
      </c>
      <c r="BD33" s="32">
        <v>767845.6</v>
      </c>
      <c r="BE33" s="32">
        <v>960056.9</v>
      </c>
      <c r="BF33" s="36"/>
      <c r="BG33" s="32">
        <v>1330</v>
      </c>
      <c r="BH33" s="32">
        <v>2124</v>
      </c>
      <c r="BI33" s="32">
        <v>23619</v>
      </c>
      <c r="BJ33" s="32">
        <v>146365</v>
      </c>
      <c r="BK33" s="32">
        <v>176279</v>
      </c>
      <c r="BL33" s="32">
        <v>86296</v>
      </c>
      <c r="BM33" s="32">
        <v>339671</v>
      </c>
      <c r="BN33" s="32">
        <v>205637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J1" sqref="J1"/>
    </sheetView>
  </sheetViews>
  <sheetFormatPr defaultColWidth="11.421875" defaultRowHeight="15"/>
  <cols>
    <col min="1" max="1" width="20.28125" style="10" customWidth="1"/>
    <col min="2" max="2" width="18.140625" style="10" customWidth="1"/>
    <col min="3" max="3" width="15.28125" style="10" customWidth="1"/>
    <col min="4" max="4" width="15.421875" style="10" customWidth="1"/>
    <col min="5" max="5" width="14.8515625" style="10" customWidth="1"/>
    <col min="6" max="6" width="18.140625" style="10" customWidth="1"/>
    <col min="7" max="7" width="19.7109375" style="10" customWidth="1"/>
    <col min="8" max="8" width="19.421875" style="10" customWidth="1"/>
    <col min="9" max="9" width="15.8515625" style="10" customWidth="1"/>
    <col min="10" max="10" width="18.140625" style="10" customWidth="1"/>
    <col min="11" max="11" width="13.8515625" style="10" customWidth="1"/>
    <col min="12" max="13" width="14.421875" style="10" customWidth="1"/>
    <col min="14" max="14" width="16.421875" style="10" customWidth="1"/>
    <col min="15" max="15" width="17.7109375" style="10" customWidth="1"/>
    <col min="16" max="16" width="15.140625" style="10" customWidth="1"/>
    <col min="17" max="17" width="16.00390625" style="10" customWidth="1"/>
    <col min="18" max="18" width="16.8515625" style="10" customWidth="1"/>
    <col min="19" max="16384" width="11.421875" style="10" customWidth="1"/>
  </cols>
  <sheetData>
    <row r="1" spans="1:18" ht="61.5" customHeight="1">
      <c r="A1" s="57" t="s">
        <v>49</v>
      </c>
      <c r="B1" s="57" t="s">
        <v>51</v>
      </c>
      <c r="C1" s="57" t="s">
        <v>52</v>
      </c>
      <c r="D1" s="54" t="s">
        <v>53</v>
      </c>
      <c r="E1" s="57" t="s">
        <v>54</v>
      </c>
      <c r="F1" s="57" t="s">
        <v>55</v>
      </c>
      <c r="G1" s="57" t="s">
        <v>56</v>
      </c>
      <c r="H1" s="70" t="s">
        <v>57</v>
      </c>
      <c r="I1" s="70" t="s">
        <v>58</v>
      </c>
      <c r="J1" s="70" t="s">
        <v>59</v>
      </c>
      <c r="K1" s="57" t="s">
        <v>60</v>
      </c>
      <c r="L1" s="57" t="s">
        <v>61</v>
      </c>
      <c r="M1" s="86" t="s">
        <v>62</v>
      </c>
      <c r="N1" s="86" t="s">
        <v>63</v>
      </c>
      <c r="O1" s="57" t="s">
        <v>197</v>
      </c>
      <c r="P1" s="57" t="s">
        <v>198</v>
      </c>
      <c r="Q1" s="57" t="s">
        <v>199</v>
      </c>
      <c r="R1" s="57" t="s">
        <v>200</v>
      </c>
    </row>
    <row r="2" spans="1:18" ht="15">
      <c r="A2" s="10" t="s">
        <v>0</v>
      </c>
      <c r="B2" s="11"/>
      <c r="C2" s="11"/>
      <c r="D2" s="11"/>
      <c r="E2" s="11"/>
      <c r="F2" s="8">
        <v>100</v>
      </c>
      <c r="G2" s="11"/>
      <c r="H2" s="11"/>
      <c r="I2" s="11"/>
      <c r="J2" s="11"/>
      <c r="K2" s="11"/>
      <c r="L2" s="11"/>
      <c r="M2" s="11"/>
      <c r="N2" s="11"/>
      <c r="O2" s="39"/>
      <c r="P2" s="39"/>
      <c r="Q2" s="39"/>
      <c r="R2" s="39"/>
    </row>
    <row r="3" spans="1:18" ht="15">
      <c r="A3" s="10" t="s">
        <v>1</v>
      </c>
      <c r="B3" s="11"/>
      <c r="C3" s="8">
        <v>55.710306406685234</v>
      </c>
      <c r="D3" s="11"/>
      <c r="E3" s="8">
        <v>92.664</v>
      </c>
      <c r="F3" s="8">
        <v>131.498</v>
      </c>
      <c r="G3" s="11"/>
      <c r="H3" s="11"/>
      <c r="I3" s="11"/>
      <c r="J3" s="11"/>
      <c r="K3" s="11"/>
      <c r="L3" s="11"/>
      <c r="M3" s="11"/>
      <c r="N3" s="11"/>
      <c r="O3" s="39"/>
      <c r="P3" s="39"/>
      <c r="Q3" s="39"/>
      <c r="R3" s="39"/>
    </row>
    <row r="4" spans="1:18" ht="15">
      <c r="A4" s="10" t="s">
        <v>2</v>
      </c>
      <c r="B4" s="11"/>
      <c r="C4" s="8"/>
      <c r="D4" s="11"/>
      <c r="E4" s="11"/>
      <c r="F4" s="8">
        <v>81.69</v>
      </c>
      <c r="G4" s="11"/>
      <c r="H4" s="11"/>
      <c r="I4" s="11"/>
      <c r="J4" s="11"/>
      <c r="K4" s="11"/>
      <c r="L4" s="11"/>
      <c r="M4" s="11"/>
      <c r="N4" s="11"/>
      <c r="O4" s="39"/>
      <c r="P4" s="39"/>
      <c r="Q4" s="39"/>
      <c r="R4" s="39"/>
    </row>
    <row r="5" spans="1:18" ht="15">
      <c r="A5" s="10" t="s">
        <v>3</v>
      </c>
      <c r="B5" s="8">
        <v>8.36383804769828</v>
      </c>
      <c r="C5" s="8">
        <v>48.828125</v>
      </c>
      <c r="D5" s="11"/>
      <c r="E5" s="8">
        <v>104.906</v>
      </c>
      <c r="F5" s="8">
        <v>150</v>
      </c>
      <c r="G5" s="11"/>
      <c r="H5" s="11"/>
      <c r="I5" s="11"/>
      <c r="J5" s="11"/>
      <c r="K5" s="11"/>
      <c r="L5" s="11"/>
      <c r="M5" s="11"/>
      <c r="N5" s="11"/>
      <c r="O5" s="39"/>
      <c r="P5" s="39"/>
      <c r="Q5" s="39"/>
      <c r="R5" s="39"/>
    </row>
    <row r="6" spans="1:18" ht="15">
      <c r="A6" s="10" t="s">
        <v>4</v>
      </c>
      <c r="B6" s="11"/>
      <c r="C6" s="8">
        <v>40.37685060565276</v>
      </c>
      <c r="D6" s="11"/>
      <c r="E6" s="8">
        <v>123.016</v>
      </c>
      <c r="F6" s="8">
        <v>102.452</v>
      </c>
      <c r="G6" s="48">
        <v>16.04995374653099</v>
      </c>
      <c r="H6" s="11"/>
      <c r="I6" s="11"/>
      <c r="J6" s="11"/>
      <c r="K6" s="11"/>
      <c r="L6" s="11"/>
      <c r="M6" s="11"/>
      <c r="N6" s="11"/>
      <c r="O6" s="39"/>
      <c r="P6" s="39"/>
      <c r="Q6" s="39"/>
      <c r="R6" s="39"/>
    </row>
    <row r="7" spans="1:18" ht="15">
      <c r="A7" s="10" t="s">
        <v>5</v>
      </c>
      <c r="B7" s="11"/>
      <c r="C7" s="8">
        <v>123.15270935960592</v>
      </c>
      <c r="D7" s="11"/>
      <c r="E7" s="8">
        <v>309.804</v>
      </c>
      <c r="F7" s="8">
        <v>302.365</v>
      </c>
      <c r="G7" s="11"/>
      <c r="H7" s="11"/>
      <c r="I7" s="11"/>
      <c r="J7" s="11"/>
      <c r="K7" s="11"/>
      <c r="L7" s="11"/>
      <c r="M7" s="11"/>
      <c r="N7" s="11"/>
      <c r="O7" s="39"/>
      <c r="P7" s="39"/>
      <c r="Q7" s="39"/>
      <c r="R7" s="39"/>
    </row>
    <row r="8" spans="1:18" ht="15">
      <c r="A8" s="10" t="s">
        <v>6</v>
      </c>
      <c r="B8" s="8">
        <v>28.2424690445389</v>
      </c>
      <c r="C8" s="8">
        <v>47.58667573079538</v>
      </c>
      <c r="D8" s="11"/>
      <c r="E8" s="8">
        <v>182.025</v>
      </c>
      <c r="F8" s="8">
        <v>204.92</v>
      </c>
      <c r="G8" s="11"/>
      <c r="H8" s="11"/>
      <c r="I8" s="11"/>
      <c r="J8" s="11"/>
      <c r="K8" s="11"/>
      <c r="L8" s="11"/>
      <c r="M8" s="11"/>
      <c r="N8" s="11"/>
      <c r="O8" s="39"/>
      <c r="P8" s="39"/>
      <c r="Q8" s="39"/>
      <c r="R8" s="39"/>
    </row>
    <row r="9" spans="1:18" ht="15">
      <c r="A9" s="10" t="s">
        <v>7</v>
      </c>
      <c r="B9" s="8">
        <v>4.335551522484372</v>
      </c>
      <c r="C9" s="8">
        <v>21.698698078115314</v>
      </c>
      <c r="D9" s="11"/>
      <c r="E9" s="8">
        <v>82.28</v>
      </c>
      <c r="F9" s="8">
        <v>131.751</v>
      </c>
      <c r="G9" s="11"/>
      <c r="H9" s="11"/>
      <c r="I9" s="11"/>
      <c r="J9" s="11"/>
      <c r="K9" s="11"/>
      <c r="L9" s="11"/>
      <c r="M9" s="11"/>
      <c r="N9" s="11"/>
      <c r="O9" s="39"/>
      <c r="P9" s="39"/>
      <c r="Q9" s="39"/>
      <c r="R9" s="39"/>
    </row>
    <row r="10" spans="1:18" ht="15">
      <c r="A10" s="10" t="s">
        <v>8</v>
      </c>
      <c r="B10" s="8"/>
      <c r="C10" s="8"/>
      <c r="D10" s="11"/>
      <c r="E10" s="8"/>
      <c r="F10" s="8">
        <v>92.827</v>
      </c>
      <c r="G10" s="11">
        <v>52.5</v>
      </c>
      <c r="H10" s="11"/>
      <c r="I10" s="11"/>
      <c r="J10" s="11"/>
      <c r="K10" s="11"/>
      <c r="L10" s="11"/>
      <c r="M10" s="11"/>
      <c r="N10" s="11"/>
      <c r="O10" s="39"/>
      <c r="P10" s="39"/>
      <c r="Q10" s="39"/>
      <c r="R10" s="39"/>
    </row>
    <row r="11" spans="1:18" ht="15">
      <c r="A11" s="10" t="s">
        <v>9</v>
      </c>
      <c r="B11" s="8"/>
      <c r="C11" s="8">
        <v>48.30917874396135</v>
      </c>
      <c r="D11" s="11"/>
      <c r="E11" s="8">
        <v>47.485</v>
      </c>
      <c r="F11" s="8">
        <v>83.44</v>
      </c>
      <c r="G11" s="11"/>
      <c r="H11" s="11"/>
      <c r="I11" s="11"/>
      <c r="J11" s="11"/>
      <c r="K11" s="11"/>
      <c r="L11" s="11"/>
      <c r="M11" s="11"/>
      <c r="N11" s="11"/>
      <c r="O11" s="39"/>
      <c r="P11" s="39"/>
      <c r="Q11" s="39"/>
      <c r="R11" s="39"/>
    </row>
    <row r="12" spans="1:18" ht="15">
      <c r="A12" s="10" t="s">
        <v>10</v>
      </c>
      <c r="B12" s="8">
        <v>7.702888583218707</v>
      </c>
      <c r="C12" s="8">
        <v>41.84100418410041</v>
      </c>
      <c r="D12" s="11"/>
      <c r="E12" s="8">
        <v>123.857</v>
      </c>
      <c r="F12" s="8">
        <v>134.694</v>
      </c>
      <c r="G12" s="11"/>
      <c r="H12" s="11"/>
      <c r="I12" s="11"/>
      <c r="J12" s="11"/>
      <c r="K12" s="11"/>
      <c r="L12" s="11"/>
      <c r="M12" s="11"/>
      <c r="N12" s="11"/>
      <c r="O12" s="39"/>
      <c r="P12" s="39"/>
      <c r="Q12" s="39"/>
      <c r="R12" s="39"/>
    </row>
    <row r="13" spans="1:18" ht="15">
      <c r="A13" s="10" t="s">
        <v>11</v>
      </c>
      <c r="B13" s="11"/>
      <c r="C13" s="8">
        <v>61.72839506172839</v>
      </c>
      <c r="D13" s="11"/>
      <c r="E13" s="8">
        <v>28.986</v>
      </c>
      <c r="F13" s="8">
        <v>113.01</v>
      </c>
      <c r="G13" s="11"/>
      <c r="H13" s="11"/>
      <c r="I13" s="11"/>
      <c r="J13" s="11"/>
      <c r="K13" s="11"/>
      <c r="L13" s="11"/>
      <c r="M13" s="11"/>
      <c r="N13" s="11"/>
      <c r="O13" s="39"/>
      <c r="P13" s="39"/>
      <c r="Q13" s="39"/>
      <c r="R13" s="39"/>
    </row>
    <row r="14" spans="1:18" ht="15">
      <c r="A14" s="10" t="s">
        <v>12</v>
      </c>
      <c r="B14" s="11"/>
      <c r="C14" s="8"/>
      <c r="D14" s="11"/>
      <c r="E14" s="8">
        <v>20.747</v>
      </c>
      <c r="F14" s="8">
        <v>173.913</v>
      </c>
      <c r="G14" s="11"/>
      <c r="H14" s="11"/>
      <c r="I14" s="11"/>
      <c r="J14" s="11"/>
      <c r="K14" s="11"/>
      <c r="L14" s="11"/>
      <c r="M14" s="11"/>
      <c r="N14" s="11"/>
      <c r="O14" s="39"/>
      <c r="P14" s="39"/>
      <c r="Q14" s="39"/>
      <c r="R14" s="39"/>
    </row>
    <row r="15" spans="1:18" ht="15">
      <c r="A15" s="10" t="s">
        <v>13</v>
      </c>
      <c r="B15" s="11"/>
      <c r="C15" s="8">
        <v>72.33273056057865</v>
      </c>
      <c r="D15" s="11"/>
      <c r="E15" s="8">
        <v>180.285</v>
      </c>
      <c r="F15" s="8">
        <v>248.555</v>
      </c>
      <c r="G15" s="11"/>
      <c r="H15" s="11"/>
      <c r="I15" s="11"/>
      <c r="J15" s="11"/>
      <c r="K15" s="11"/>
      <c r="L15" s="11"/>
      <c r="M15" s="11"/>
      <c r="N15" s="11"/>
      <c r="O15" s="39"/>
      <c r="P15" s="39"/>
      <c r="Q15" s="39"/>
      <c r="R15" s="39"/>
    </row>
    <row r="16" spans="1:18" ht="15">
      <c r="A16" s="10" t="s">
        <v>14</v>
      </c>
      <c r="B16" s="11"/>
      <c r="C16" s="8">
        <v>121.21212121212122</v>
      </c>
      <c r="D16" s="11"/>
      <c r="E16" s="8"/>
      <c r="F16" s="8">
        <v>213.018</v>
      </c>
      <c r="G16" s="12">
        <v>83.91472868217055</v>
      </c>
      <c r="H16" s="11"/>
      <c r="I16" s="11"/>
      <c r="J16" s="11"/>
      <c r="K16" s="11"/>
      <c r="L16" s="11"/>
      <c r="M16" s="11"/>
      <c r="N16" s="11"/>
      <c r="O16" s="39"/>
      <c r="P16" s="39"/>
      <c r="Q16" s="39"/>
      <c r="R16" s="39"/>
    </row>
    <row r="17" spans="1:18" ht="15">
      <c r="A17" s="10" t="s">
        <v>15</v>
      </c>
      <c r="B17" s="11"/>
      <c r="C17" s="8"/>
      <c r="D17" s="11"/>
      <c r="E17" s="8">
        <v>65.728</v>
      </c>
      <c r="F17" s="8">
        <v>86.957</v>
      </c>
      <c r="G17" s="11"/>
      <c r="H17" s="11"/>
      <c r="I17" s="11"/>
      <c r="J17" s="11"/>
      <c r="K17" s="11"/>
      <c r="L17" s="11"/>
      <c r="M17" s="11"/>
      <c r="N17" s="11"/>
      <c r="O17" s="39"/>
      <c r="P17" s="39"/>
      <c r="Q17" s="39"/>
      <c r="R17" s="39"/>
    </row>
    <row r="18" spans="1:18" ht="15">
      <c r="A18" s="10" t="s">
        <v>16</v>
      </c>
      <c r="B18" s="11"/>
      <c r="C18" s="8">
        <v>36.69724770642202</v>
      </c>
      <c r="D18" s="11"/>
      <c r="E18" s="8">
        <v>88.36</v>
      </c>
      <c r="F18" s="8">
        <v>119.591</v>
      </c>
      <c r="G18" s="11"/>
      <c r="H18" s="11"/>
      <c r="I18" s="11"/>
      <c r="J18" s="11"/>
      <c r="K18" s="11"/>
      <c r="L18" s="11"/>
      <c r="M18" s="11"/>
      <c r="N18" s="11"/>
      <c r="O18" s="39"/>
      <c r="P18" s="39"/>
      <c r="Q18" s="39"/>
      <c r="R18" s="39"/>
    </row>
    <row r="19" spans="1:18" ht="15">
      <c r="A19" s="10" t="s">
        <v>17</v>
      </c>
      <c r="B19" s="11"/>
      <c r="C19" s="8">
        <v>25.619128949615714</v>
      </c>
      <c r="D19" s="11"/>
      <c r="E19" s="8">
        <v>139.742</v>
      </c>
      <c r="F19" s="8">
        <v>203.046</v>
      </c>
      <c r="G19" s="11"/>
      <c r="H19" s="11"/>
      <c r="I19" s="11"/>
      <c r="J19" s="11"/>
      <c r="K19" s="11"/>
      <c r="L19" s="11"/>
      <c r="M19" s="11"/>
      <c r="N19" s="11"/>
      <c r="O19" s="39"/>
      <c r="P19" s="39"/>
      <c r="Q19" s="39"/>
      <c r="R19" s="39"/>
    </row>
    <row r="20" spans="1:18" ht="15">
      <c r="A20" s="10" t="s">
        <v>18</v>
      </c>
      <c r="B20" s="11"/>
      <c r="C20" s="8">
        <v>51.0204081632653</v>
      </c>
      <c r="D20" s="11"/>
      <c r="E20" s="8">
        <v>153.374</v>
      </c>
      <c r="F20" s="8">
        <v>233.19</v>
      </c>
      <c r="G20" s="11"/>
      <c r="H20" s="11"/>
      <c r="I20" s="11"/>
      <c r="J20" s="11"/>
      <c r="K20" s="11"/>
      <c r="L20" s="11"/>
      <c r="M20" s="11"/>
      <c r="N20" s="11"/>
      <c r="O20" s="39"/>
      <c r="P20" s="39"/>
      <c r="Q20" s="39"/>
      <c r="R20" s="39"/>
    </row>
    <row r="21" spans="1:18" ht="15">
      <c r="A21" s="10" t="s">
        <v>19</v>
      </c>
      <c r="B21" s="11"/>
      <c r="C21" s="8">
        <v>40.12841091492776</v>
      </c>
      <c r="D21" s="11"/>
      <c r="E21" s="8">
        <v>131.636</v>
      </c>
      <c r="F21" s="8">
        <v>164.73</v>
      </c>
      <c r="G21" s="11"/>
      <c r="H21" s="11"/>
      <c r="I21" s="11"/>
      <c r="J21" s="11"/>
      <c r="K21" s="11"/>
      <c r="L21" s="11"/>
      <c r="M21" s="11"/>
      <c r="N21" s="11"/>
      <c r="O21" s="39"/>
      <c r="P21" s="39"/>
      <c r="Q21" s="39"/>
      <c r="R21" s="39"/>
    </row>
    <row r="22" spans="1:18" ht="15">
      <c r="A22" s="10" t="s">
        <v>20</v>
      </c>
      <c r="B22" s="11"/>
      <c r="C22" s="8">
        <v>40.37685060565276</v>
      </c>
      <c r="D22" s="11"/>
      <c r="E22" s="8">
        <v>123.016</v>
      </c>
      <c r="F22" s="8">
        <v>102.452</v>
      </c>
      <c r="G22" s="11"/>
      <c r="H22" s="11"/>
      <c r="I22" s="11"/>
      <c r="J22" s="11"/>
      <c r="K22" s="11"/>
      <c r="L22" s="11"/>
      <c r="M22" s="11"/>
      <c r="N22" s="11"/>
      <c r="O22" s="39"/>
      <c r="P22" s="39"/>
      <c r="Q22" s="39"/>
      <c r="R22" s="39"/>
    </row>
    <row r="23" spans="1:18" s="62" customFormat="1" ht="15">
      <c r="A23" s="62" t="s">
        <v>21</v>
      </c>
      <c r="B23" s="78">
        <v>28.395163280414575</v>
      </c>
      <c r="C23" s="78">
        <v>47</v>
      </c>
      <c r="D23" s="62">
        <v>75</v>
      </c>
      <c r="E23" s="78">
        <v>152</v>
      </c>
      <c r="F23" s="79">
        <v>214</v>
      </c>
      <c r="J23" s="62">
        <v>66</v>
      </c>
      <c r="K23" s="80">
        <v>0.006381255496991286</v>
      </c>
      <c r="M23" s="81">
        <v>0.005442609993852639</v>
      </c>
      <c r="N23" s="80">
        <v>0.006225165562913908</v>
      </c>
      <c r="O23" s="78">
        <v>4.708292682926829</v>
      </c>
      <c r="P23" s="78">
        <v>5.45439024390244</v>
      </c>
      <c r="Q23" s="78">
        <v>20.63405638008255</v>
      </c>
      <c r="R23" s="78">
        <v>39.894447274579726</v>
      </c>
    </row>
    <row r="24" spans="1:18" s="62" customFormat="1" ht="15">
      <c r="A24" s="62" t="s">
        <v>22</v>
      </c>
      <c r="B24" s="78">
        <v>18.518798555847496</v>
      </c>
      <c r="C24" s="78">
        <v>24</v>
      </c>
      <c r="D24" s="62">
        <v>60</v>
      </c>
      <c r="E24" s="78">
        <v>120</v>
      </c>
      <c r="F24" s="79">
        <v>175</v>
      </c>
      <c r="J24" s="62">
        <v>70</v>
      </c>
      <c r="K24" s="80">
        <v>0.0037994064608812355</v>
      </c>
      <c r="M24" s="81">
        <v>0.005961182994454714</v>
      </c>
      <c r="N24" s="80">
        <v>0.00770462063813894</v>
      </c>
      <c r="O24" s="78">
        <v>2.4206521739130435</v>
      </c>
      <c r="P24" s="78">
        <v>2.857608695652174</v>
      </c>
      <c r="Q24" s="78">
        <v>16.94547134935305</v>
      </c>
      <c r="R24" s="78">
        <v>40.68936079393875</v>
      </c>
    </row>
    <row r="25" spans="1:18" s="62" customFormat="1" ht="15">
      <c r="A25" s="62" t="s">
        <v>23</v>
      </c>
      <c r="B25" s="78"/>
      <c r="C25" s="78">
        <v>10</v>
      </c>
      <c r="D25" s="62">
        <v>62</v>
      </c>
      <c r="E25" s="78">
        <v>108</v>
      </c>
      <c r="F25" s="82">
        <v>117</v>
      </c>
      <c r="J25" s="62">
        <v>54</v>
      </c>
      <c r="M25" s="81">
        <v>0.003771903771903772</v>
      </c>
      <c r="N25" s="62">
        <v>0.004</v>
      </c>
      <c r="O25" s="78">
        <v>0.72</v>
      </c>
      <c r="P25" s="78">
        <v>2.98</v>
      </c>
      <c r="Q25" s="78">
        <v>11.098901098901099</v>
      </c>
      <c r="R25" s="78">
        <v>22.875324675324677</v>
      </c>
    </row>
    <row r="26" spans="1:18" s="62" customFormat="1" ht="15">
      <c r="A26" s="62" t="s">
        <v>24</v>
      </c>
      <c r="B26" s="78"/>
      <c r="C26" s="78">
        <v>52</v>
      </c>
      <c r="D26" s="62">
        <v>75</v>
      </c>
      <c r="E26" s="78">
        <v>146</v>
      </c>
      <c r="F26" s="82">
        <v>184</v>
      </c>
      <c r="J26" s="62">
        <v>51</v>
      </c>
      <c r="M26" s="81">
        <v>0.008029837648091268</v>
      </c>
      <c r="N26" s="83">
        <v>0.007969563476171407</v>
      </c>
      <c r="O26" s="78">
        <v>5.936842105263157</v>
      </c>
      <c r="P26" s="78">
        <v>11.494736842105263</v>
      </c>
      <c r="Q26" s="78">
        <v>26.410706450197456</v>
      </c>
      <c r="R26" s="78">
        <v>50.40048057669204</v>
      </c>
    </row>
    <row r="27" spans="1:18" s="62" customFormat="1" ht="15">
      <c r="A27" s="62" t="s">
        <v>25</v>
      </c>
      <c r="B27" s="78"/>
      <c r="C27" s="78">
        <v>20</v>
      </c>
      <c r="D27" s="62">
        <v>79</v>
      </c>
      <c r="E27" s="78">
        <v>155</v>
      </c>
      <c r="F27" s="82">
        <v>194</v>
      </c>
      <c r="G27" s="80">
        <v>44.461827284105134</v>
      </c>
      <c r="J27" s="62">
        <v>86</v>
      </c>
      <c r="M27" s="81">
        <v>0.0069923051187688184</v>
      </c>
      <c r="N27" s="80">
        <v>0.006274509803921569</v>
      </c>
      <c r="O27" s="78">
        <v>2.182758620689655</v>
      </c>
      <c r="P27" s="78">
        <v>4.834482758620689</v>
      </c>
      <c r="Q27" s="78">
        <v>21.46202743392439</v>
      </c>
      <c r="R27" s="78">
        <v>43.158371040723985</v>
      </c>
    </row>
    <row r="28" spans="1:18" s="62" customFormat="1" ht="15">
      <c r="A28" s="62" t="s">
        <v>26</v>
      </c>
      <c r="B28" s="78"/>
      <c r="C28" s="78">
        <v>45</v>
      </c>
      <c r="D28" s="62">
        <v>100</v>
      </c>
      <c r="E28" s="78">
        <v>166</v>
      </c>
      <c r="F28" s="82">
        <v>166</v>
      </c>
      <c r="G28" s="80">
        <v>15.933439708228859</v>
      </c>
      <c r="J28" s="62">
        <v>73</v>
      </c>
      <c r="M28" s="81">
        <v>0.013415574402467231</v>
      </c>
      <c r="N28" s="80">
        <v>0.007301808066759388</v>
      </c>
      <c r="O28" s="78">
        <v>5.44</v>
      </c>
      <c r="P28" s="78">
        <v>12.21</v>
      </c>
      <c r="Q28" s="78">
        <v>26.77717810331534</v>
      </c>
      <c r="R28" s="78">
        <v>43.428372739916554</v>
      </c>
    </row>
    <row r="29" spans="1:18" s="62" customFormat="1" ht="15">
      <c r="A29" s="62" t="s">
        <v>27</v>
      </c>
      <c r="B29" s="78"/>
      <c r="C29" s="78">
        <v>82</v>
      </c>
      <c r="D29" s="62">
        <v>123</v>
      </c>
      <c r="E29" s="78">
        <v>177</v>
      </c>
      <c r="F29" s="82">
        <v>192</v>
      </c>
      <c r="G29" s="80">
        <v>46.67396327374437</v>
      </c>
      <c r="J29" s="62">
        <v>98</v>
      </c>
      <c r="M29" s="81">
        <v>0.011746315319338991</v>
      </c>
      <c r="N29" s="80">
        <v>0.007339449541284404</v>
      </c>
      <c r="O29" s="78">
        <v>8.207692307692307</v>
      </c>
      <c r="P29" s="78">
        <v>15.384615384615385</v>
      </c>
      <c r="Q29" s="78">
        <v>34.716391246092</v>
      </c>
      <c r="R29" s="78">
        <v>67.25123500352859</v>
      </c>
    </row>
    <row r="30" spans="1:18" s="62" customFormat="1" ht="15">
      <c r="A30" s="62" t="s">
        <v>28</v>
      </c>
      <c r="B30" s="78"/>
      <c r="C30" s="78">
        <v>44</v>
      </c>
      <c r="D30" s="62">
        <v>107</v>
      </c>
      <c r="E30" s="78">
        <v>144</v>
      </c>
      <c r="F30" s="82">
        <v>174</v>
      </c>
      <c r="G30" s="80">
        <v>31.913716814159294</v>
      </c>
      <c r="J30" s="62">
        <v>84</v>
      </c>
      <c r="M30" s="81">
        <v>0.016120689655172413</v>
      </c>
      <c r="N30" s="80">
        <v>0.0075408683424151865</v>
      </c>
      <c r="O30" s="78">
        <v>6.040625</v>
      </c>
      <c r="P30" s="78">
        <v>10.5125</v>
      </c>
      <c r="Q30" s="78">
        <v>26.616379310344826</v>
      </c>
      <c r="R30" s="78">
        <v>38.6588152575145</v>
      </c>
    </row>
    <row r="31" spans="1:18" s="62" customFormat="1" ht="15">
      <c r="A31" s="62" t="s">
        <v>29</v>
      </c>
      <c r="B31" s="78"/>
      <c r="C31" s="78">
        <v>77</v>
      </c>
      <c r="D31" s="62">
        <v>96</v>
      </c>
      <c r="E31" s="78">
        <v>168</v>
      </c>
      <c r="F31" s="82">
        <v>168</v>
      </c>
      <c r="G31" s="62">
        <v>30.8</v>
      </c>
      <c r="J31" s="62">
        <v>88</v>
      </c>
      <c r="M31" s="84">
        <v>0.007369589345172032</v>
      </c>
      <c r="N31" s="80">
        <v>0.00581348405329027</v>
      </c>
      <c r="O31" s="78">
        <v>9.758333333333333</v>
      </c>
      <c r="P31" s="78">
        <v>13.452777777777778</v>
      </c>
      <c r="Q31" s="78">
        <v>31.57602663706992</v>
      </c>
      <c r="R31" s="78">
        <v>50.8639483245862</v>
      </c>
    </row>
    <row r="32" spans="1:18" s="62" customFormat="1" ht="15">
      <c r="A32" s="62" t="s">
        <v>30</v>
      </c>
      <c r="B32" s="78">
        <v>3.137524963845465</v>
      </c>
      <c r="C32" s="78">
        <v>16</v>
      </c>
      <c r="D32" s="62">
        <v>58</v>
      </c>
      <c r="E32" s="78">
        <v>119</v>
      </c>
      <c r="F32" s="82">
        <v>155</v>
      </c>
      <c r="G32" s="80">
        <v>12.87614376002264</v>
      </c>
      <c r="J32" s="62">
        <v>54</v>
      </c>
      <c r="M32" s="81">
        <v>0.003295426247198473</v>
      </c>
      <c r="N32" s="80">
        <v>0.004094301457766618</v>
      </c>
      <c r="O32" s="78">
        <v>2.785483870967742</v>
      </c>
      <c r="P32" s="78">
        <v>5.330645161290323</v>
      </c>
      <c r="Q32" s="78">
        <v>15.12907777870009</v>
      </c>
      <c r="R32" s="78">
        <v>26.0793750435935</v>
      </c>
    </row>
    <row r="33" spans="1:18" s="62" customFormat="1" ht="15">
      <c r="A33" s="62" t="s">
        <v>31</v>
      </c>
      <c r="B33" s="78">
        <v>0.6272963527197778</v>
      </c>
      <c r="C33" s="78">
        <v>19</v>
      </c>
      <c r="D33" s="62">
        <v>65</v>
      </c>
      <c r="E33" s="78">
        <v>122</v>
      </c>
      <c r="F33" s="82">
        <v>150</v>
      </c>
      <c r="G33" s="80">
        <v>18.225419664268586</v>
      </c>
      <c r="J33" s="62">
        <v>63</v>
      </c>
      <c r="M33" s="81">
        <v>0.0061567877629063105</v>
      </c>
      <c r="N33" s="80">
        <v>0.004097387173396675</v>
      </c>
      <c r="O33" s="78">
        <v>2.1533333333333333</v>
      </c>
      <c r="P33" s="78">
        <v>5.6066666666666665</v>
      </c>
      <c r="Q33" s="78">
        <v>14.15678776290631</v>
      </c>
      <c r="R33" s="78">
        <v>24.328978622327792</v>
      </c>
    </row>
    <row r="34" spans="1:18" s="62" customFormat="1" ht="15">
      <c r="A34" s="62" t="s">
        <v>32</v>
      </c>
      <c r="B34" s="78">
        <v>21.277714670368965</v>
      </c>
      <c r="C34" s="78">
        <v>28</v>
      </c>
      <c r="D34" s="62">
        <v>83</v>
      </c>
      <c r="E34" s="78">
        <v>157</v>
      </c>
      <c r="F34" s="82">
        <v>176</v>
      </c>
      <c r="J34" s="62">
        <v>67</v>
      </c>
      <c r="K34" s="62">
        <v>0</v>
      </c>
      <c r="M34" s="81">
        <v>0.006567939224925475</v>
      </c>
      <c r="N34" s="80">
        <v>0.005028766247602813</v>
      </c>
      <c r="O34" s="78">
        <v>4.8</v>
      </c>
      <c r="P34" s="78">
        <v>7.207936507936508</v>
      </c>
      <c r="Q34" s="78">
        <v>15.702471391479952</v>
      </c>
      <c r="R34" s="78">
        <v>25.06428013353221</v>
      </c>
    </row>
    <row r="35" spans="1:18" s="62" customFormat="1" ht="15">
      <c r="A35" s="62" t="s">
        <v>33</v>
      </c>
      <c r="B35" s="71">
        <v>86.69895355876504</v>
      </c>
      <c r="C35" s="78">
        <v>22</v>
      </c>
      <c r="D35" s="62">
        <v>72</v>
      </c>
      <c r="E35" s="78">
        <v>104</v>
      </c>
      <c r="F35" s="82">
        <v>121</v>
      </c>
      <c r="J35" s="62">
        <v>78</v>
      </c>
      <c r="K35" s="85">
        <v>0.00043241373346017474</v>
      </c>
      <c r="M35" s="81">
        <v>0.006364110589462702</v>
      </c>
      <c r="N35" s="83">
        <v>0.005850445563734986</v>
      </c>
      <c r="O35" s="78">
        <v>4.058333333333334</v>
      </c>
      <c r="P35" s="78">
        <v>5.466666666666667</v>
      </c>
      <c r="Q35" s="78">
        <v>13.599374021909235</v>
      </c>
      <c r="R35" s="78">
        <v>19.488570321580784</v>
      </c>
    </row>
    <row r="36" spans="1:18" s="62" customFormat="1" ht="15">
      <c r="A36" s="62" t="s">
        <v>34</v>
      </c>
      <c r="B36" s="78">
        <v>4.126315789473684</v>
      </c>
      <c r="C36" s="78">
        <v>15</v>
      </c>
      <c r="D36" s="62">
        <v>77</v>
      </c>
      <c r="E36" s="78">
        <v>118</v>
      </c>
      <c r="F36" s="82">
        <v>145</v>
      </c>
      <c r="J36" s="62">
        <v>61</v>
      </c>
      <c r="K36" s="62">
        <v>0</v>
      </c>
      <c r="M36" s="81">
        <v>0.004968701095461658</v>
      </c>
      <c r="N36" s="80">
        <v>0.004102122776821572</v>
      </c>
      <c r="O36" s="78">
        <v>2.353333333333333</v>
      </c>
      <c r="P36" s="78">
        <v>4.766666666666667</v>
      </c>
      <c r="Q36" s="78">
        <v>13.841940532081376</v>
      </c>
      <c r="R36" s="78">
        <v>21.772805507745264</v>
      </c>
    </row>
    <row r="37" spans="1:18" ht="15">
      <c r="A37" s="10" t="s">
        <v>35</v>
      </c>
      <c r="B37" s="11"/>
      <c r="C37" s="11"/>
      <c r="D37" s="11"/>
      <c r="E37" s="8">
        <v>166.667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5">
      <c r="A38" s="10" t="s">
        <v>36</v>
      </c>
      <c r="B38" s="11">
        <v>0</v>
      </c>
      <c r="C38" s="8">
        <v>0</v>
      </c>
      <c r="D38" s="11">
        <v>0</v>
      </c>
      <c r="E38" s="8">
        <v>0</v>
      </c>
      <c r="F38" s="49">
        <v>115.385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5">
      <c r="A39" s="10" t="s">
        <v>37</v>
      </c>
      <c r="B39" s="11">
        <v>0</v>
      </c>
      <c r="C39" s="8">
        <v>0</v>
      </c>
      <c r="D39" s="11">
        <v>0</v>
      </c>
      <c r="E39" s="8">
        <v>54.945</v>
      </c>
      <c r="F39" s="49">
        <v>105.727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5">
      <c r="A40" s="10" t="s">
        <v>38</v>
      </c>
      <c r="B40" s="11">
        <v>0</v>
      </c>
      <c r="C40" s="8">
        <v>0</v>
      </c>
      <c r="D40" s="11">
        <v>0</v>
      </c>
      <c r="E40" s="11">
        <v>0</v>
      </c>
      <c r="F40" s="11"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5">
      <c r="A41" s="10" t="s">
        <v>39</v>
      </c>
      <c r="B41" s="11">
        <v>0</v>
      </c>
      <c r="C41" s="8">
        <v>0</v>
      </c>
      <c r="D41" s="11">
        <v>0</v>
      </c>
      <c r="E41" s="11">
        <v>0</v>
      </c>
      <c r="F41" s="11"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5">
      <c r="A42" s="10" t="s">
        <v>40</v>
      </c>
      <c r="B42" s="11">
        <v>0</v>
      </c>
      <c r="C42" s="8">
        <v>0</v>
      </c>
      <c r="D42" s="11">
        <v>0</v>
      </c>
      <c r="E42" s="11">
        <v>0</v>
      </c>
      <c r="F42" s="11"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5">
      <c r="A43" s="10" t="s">
        <v>41</v>
      </c>
      <c r="B43" s="11">
        <v>0</v>
      </c>
      <c r="C43" s="8">
        <v>0</v>
      </c>
      <c r="D43" s="11">
        <v>0</v>
      </c>
      <c r="E43" s="11">
        <v>0</v>
      </c>
      <c r="F43" s="11"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5">
      <c r="A44" s="10" t="s">
        <v>42</v>
      </c>
      <c r="B44" s="11">
        <v>0</v>
      </c>
      <c r="C44" s="8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5">
      <c r="A45" s="10" t="s">
        <v>43</v>
      </c>
      <c r="B45" s="11">
        <v>0</v>
      </c>
      <c r="C45" s="8">
        <v>0</v>
      </c>
      <c r="D45" s="11">
        <v>0</v>
      </c>
      <c r="E45" s="11">
        <v>0</v>
      </c>
      <c r="F45" s="11"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5">
      <c r="A46" s="10" t="s">
        <v>44</v>
      </c>
      <c r="B46" s="11">
        <v>0</v>
      </c>
      <c r="C46" s="8">
        <v>0</v>
      </c>
      <c r="D46" s="11">
        <v>0</v>
      </c>
      <c r="E46" s="11">
        <v>0</v>
      </c>
      <c r="F46" s="11">
        <v>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5">
      <c r="A47" s="10" t="s">
        <v>45</v>
      </c>
      <c r="B47" s="11">
        <v>0</v>
      </c>
      <c r="C47" s="8">
        <v>0</v>
      </c>
      <c r="D47" s="11">
        <v>0</v>
      </c>
      <c r="E47" s="11">
        <v>0</v>
      </c>
      <c r="F47" s="11">
        <v>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5">
      <c r="A48" s="10" t="s">
        <v>46</v>
      </c>
      <c r="B48" s="11">
        <v>0</v>
      </c>
      <c r="C48" s="8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5">
      <c r="A49" s="10" t="s">
        <v>47</v>
      </c>
      <c r="B49" s="11">
        <v>0</v>
      </c>
      <c r="C49" s="8">
        <v>0</v>
      </c>
      <c r="D49" s="11">
        <v>0</v>
      </c>
      <c r="E49" s="11">
        <v>0</v>
      </c>
      <c r="F49" s="11"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5">
      <c r="A50" s="10" t="s">
        <v>48</v>
      </c>
      <c r="B50" s="11">
        <v>0</v>
      </c>
      <c r="C50" s="8">
        <v>0</v>
      </c>
      <c r="D50" s="11">
        <v>0</v>
      </c>
      <c r="E50" s="11">
        <v>0</v>
      </c>
      <c r="F50" s="11"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5">
      <c r="A51" s="72" t="s">
        <v>281</v>
      </c>
      <c r="B51" s="73" t="s">
        <v>202</v>
      </c>
      <c r="C51" s="74" t="s">
        <v>203</v>
      </c>
      <c r="D51" s="75">
        <v>1954</v>
      </c>
      <c r="E51" s="76" t="s">
        <v>204</v>
      </c>
      <c r="F51" s="76" t="s">
        <v>205</v>
      </c>
      <c r="G51" s="75">
        <v>1933</v>
      </c>
      <c r="H51" s="75"/>
      <c r="I51" s="75"/>
      <c r="J51" s="77" t="s">
        <v>206</v>
      </c>
      <c r="K51" s="75">
        <v>1931</v>
      </c>
      <c r="L51" s="75"/>
      <c r="M51" s="76" t="s">
        <v>204</v>
      </c>
      <c r="N51" s="75">
        <v>1976</v>
      </c>
      <c r="O51" s="75">
        <v>1940</v>
      </c>
      <c r="P51" s="75">
        <v>1950</v>
      </c>
      <c r="Q51" s="75">
        <v>1965</v>
      </c>
      <c r="R51" s="75">
        <v>1980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A45" sqref="A45"/>
    </sheetView>
  </sheetViews>
  <sheetFormatPr defaultColWidth="11.421875" defaultRowHeight="15"/>
  <cols>
    <col min="1" max="1" width="20.28125" style="1" customWidth="1"/>
    <col min="2" max="2" width="16.140625" style="1" customWidth="1"/>
    <col min="3" max="3" width="14.140625" style="1" customWidth="1"/>
    <col min="4" max="5" width="11.28125" style="1" customWidth="1"/>
    <col min="6" max="6" width="18.140625" style="1" customWidth="1"/>
    <col min="7" max="16384" width="11.421875" style="1" customWidth="1"/>
  </cols>
  <sheetData>
    <row r="1" spans="1:6" ht="49.5" customHeight="1">
      <c r="A1" s="13" t="s">
        <v>49</v>
      </c>
      <c r="B1" s="13" t="s">
        <v>207</v>
      </c>
      <c r="C1" s="13" t="s">
        <v>64</v>
      </c>
      <c r="D1" s="13" t="s">
        <v>65</v>
      </c>
      <c r="E1" s="13" t="s">
        <v>66</v>
      </c>
      <c r="F1" s="13" t="s">
        <v>67</v>
      </c>
    </row>
    <row r="2" spans="1:6" ht="15">
      <c r="A2" s="1" t="s">
        <v>0</v>
      </c>
      <c r="B2" s="22">
        <v>22.766</v>
      </c>
      <c r="C2" s="22">
        <v>23.15</v>
      </c>
      <c r="D2" s="22">
        <v>21.127</v>
      </c>
      <c r="E2" s="22">
        <v>21.362</v>
      </c>
      <c r="F2" s="9"/>
    </row>
    <row r="3" spans="1:6" ht="15">
      <c r="A3" s="1" t="s">
        <v>1</v>
      </c>
      <c r="B3" s="22">
        <v>42.405</v>
      </c>
      <c r="C3" s="22">
        <v>45.293</v>
      </c>
      <c r="D3" s="9">
        <v>44.997</v>
      </c>
      <c r="E3" s="9">
        <v>45.495</v>
      </c>
      <c r="F3" s="22">
        <v>48.238</v>
      </c>
    </row>
    <row r="4" spans="1:6" ht="15">
      <c r="A4" s="14" t="s">
        <v>208</v>
      </c>
      <c r="B4" s="9">
        <v>29.164</v>
      </c>
      <c r="C4" s="22">
        <v>24.402</v>
      </c>
      <c r="D4" s="22">
        <v>28.174</v>
      </c>
      <c r="E4" s="9">
        <v>29.7</v>
      </c>
      <c r="F4" s="9">
        <v>0</v>
      </c>
    </row>
    <row r="5" spans="1:6" ht="15">
      <c r="A5" s="15" t="s">
        <v>3</v>
      </c>
      <c r="B5" s="22">
        <v>0</v>
      </c>
      <c r="C5" s="9">
        <v>22.529</v>
      </c>
      <c r="D5" s="22">
        <v>24.451</v>
      </c>
      <c r="E5" s="9">
        <v>25.712</v>
      </c>
      <c r="F5" s="22">
        <v>27.526</v>
      </c>
    </row>
    <row r="6" spans="1:6" ht="15">
      <c r="A6" s="16" t="s">
        <v>4</v>
      </c>
      <c r="B6" s="9">
        <v>12.022</v>
      </c>
      <c r="C6" s="9">
        <v>6.7940000000000005</v>
      </c>
      <c r="D6" s="22">
        <v>10.679</v>
      </c>
      <c r="E6" s="22">
        <v>11.658</v>
      </c>
      <c r="F6" s="22">
        <v>57.815</v>
      </c>
    </row>
    <row r="7" spans="1:6" ht="15">
      <c r="A7" s="1" t="s">
        <v>5</v>
      </c>
      <c r="B7" s="22">
        <v>50.307</v>
      </c>
      <c r="C7" s="9">
        <v>47.818</v>
      </c>
      <c r="D7" s="22">
        <v>48.739</v>
      </c>
      <c r="E7" s="9">
        <v>50.506</v>
      </c>
      <c r="F7" s="22">
        <v>52.95</v>
      </c>
    </row>
    <row r="8" spans="1:6" ht="15">
      <c r="A8" s="1" t="s">
        <v>6</v>
      </c>
      <c r="B8" s="22">
        <v>48.76</v>
      </c>
      <c r="C8" s="9">
        <v>47.192</v>
      </c>
      <c r="D8" s="22">
        <v>49.067</v>
      </c>
      <c r="E8" s="9">
        <v>47.634</v>
      </c>
      <c r="F8" s="22">
        <v>48.476</v>
      </c>
    </row>
    <row r="9" spans="1:6" ht="15">
      <c r="A9" s="1" t="s">
        <v>7</v>
      </c>
      <c r="B9" s="22">
        <v>21.247</v>
      </c>
      <c r="C9" s="22">
        <v>22.076</v>
      </c>
      <c r="D9" s="22">
        <v>23.369</v>
      </c>
      <c r="E9" s="9">
        <v>24.323</v>
      </c>
      <c r="F9" s="22">
        <v>21.906</v>
      </c>
    </row>
    <row r="10" spans="1:6" ht="15">
      <c r="A10" s="1" t="s">
        <v>8</v>
      </c>
      <c r="B10" s="22">
        <v>16.792</v>
      </c>
      <c r="C10" s="22">
        <v>11.802</v>
      </c>
      <c r="D10" s="22">
        <v>12.28</v>
      </c>
      <c r="E10" s="9">
        <v>11.445</v>
      </c>
      <c r="F10" s="22">
        <v>5.004</v>
      </c>
    </row>
    <row r="11" spans="1:6" ht="15">
      <c r="A11" s="1" t="s">
        <v>9</v>
      </c>
      <c r="B11" s="22">
        <v>56.455</v>
      </c>
      <c r="C11" s="9">
        <v>46.384</v>
      </c>
      <c r="D11" s="22">
        <v>43.026</v>
      </c>
      <c r="E11" s="9">
        <v>36.78</v>
      </c>
      <c r="F11" s="22">
        <v>33.383</v>
      </c>
    </row>
    <row r="12" spans="1:6" ht="15">
      <c r="A12" s="1" t="s">
        <v>10</v>
      </c>
      <c r="B12" s="22">
        <v>23.154</v>
      </c>
      <c r="C12" s="9">
        <v>13.122</v>
      </c>
      <c r="D12" s="22">
        <v>11.798</v>
      </c>
      <c r="E12" s="9">
        <v>11.203</v>
      </c>
      <c r="F12" s="22">
        <v>9.988</v>
      </c>
    </row>
    <row r="13" spans="1:6" ht="15">
      <c r="A13" s="1" t="s">
        <v>11</v>
      </c>
      <c r="B13" s="22">
        <v>72.509</v>
      </c>
      <c r="C13" s="9">
        <v>30.398</v>
      </c>
      <c r="D13" s="22">
        <v>28.625</v>
      </c>
      <c r="E13" s="9">
        <v>25.004</v>
      </c>
      <c r="F13" s="22">
        <v>40.392</v>
      </c>
    </row>
    <row r="14" spans="1:6" ht="15">
      <c r="A14" s="1" t="s">
        <v>12</v>
      </c>
      <c r="B14" s="22">
        <v>48.628</v>
      </c>
      <c r="C14" s="22">
        <v>35.098</v>
      </c>
      <c r="D14" s="22">
        <v>41.144</v>
      </c>
      <c r="E14" s="9">
        <v>41.638</v>
      </c>
      <c r="F14" s="22">
        <v>45.358</v>
      </c>
    </row>
    <row r="15" spans="1:6" ht="15">
      <c r="A15" s="1" t="s">
        <v>13</v>
      </c>
      <c r="B15" s="22">
        <v>21.324</v>
      </c>
      <c r="C15" s="9">
        <v>20.168</v>
      </c>
      <c r="D15" s="22">
        <v>21.995</v>
      </c>
      <c r="E15" s="9">
        <v>22.888</v>
      </c>
      <c r="F15" s="22">
        <v>24.033</v>
      </c>
    </row>
    <row r="16" spans="1:6" ht="15">
      <c r="A16" s="1" t="s">
        <v>14</v>
      </c>
      <c r="B16" s="9">
        <v>0</v>
      </c>
      <c r="C16" s="22">
        <v>24.191</v>
      </c>
      <c r="D16" s="22">
        <v>27.784</v>
      </c>
      <c r="E16" s="22">
        <v>29.181</v>
      </c>
      <c r="F16" s="9"/>
    </row>
    <row r="17" spans="1:6" ht="15">
      <c r="A17" s="1" t="s">
        <v>15</v>
      </c>
      <c r="B17" s="9">
        <v>0</v>
      </c>
      <c r="C17" s="9">
        <v>0</v>
      </c>
      <c r="D17" s="22">
        <v>58.608</v>
      </c>
      <c r="E17" s="9">
        <v>60.526</v>
      </c>
      <c r="F17" s="22">
        <v>64.314</v>
      </c>
    </row>
    <row r="18" spans="1:6" ht="15">
      <c r="A18" s="1" t="s">
        <v>16</v>
      </c>
      <c r="B18" s="22">
        <v>72.176</v>
      </c>
      <c r="C18" s="9">
        <v>70.168</v>
      </c>
      <c r="D18" s="22">
        <v>69.973</v>
      </c>
      <c r="E18" s="9">
        <v>68.653</v>
      </c>
      <c r="F18" s="22">
        <v>67.78</v>
      </c>
    </row>
    <row r="19" spans="1:6" ht="15">
      <c r="A19" s="1" t="s">
        <v>17</v>
      </c>
      <c r="B19" s="22">
        <v>34.093</v>
      </c>
      <c r="C19" s="22">
        <v>35.79</v>
      </c>
      <c r="D19" s="22">
        <v>35.421</v>
      </c>
      <c r="E19" s="9">
        <v>34.141</v>
      </c>
      <c r="F19" s="22">
        <v>32.529</v>
      </c>
    </row>
    <row r="20" spans="1:6" ht="15">
      <c r="A20" s="1" t="s">
        <v>18</v>
      </c>
      <c r="B20" s="22">
        <v>47.157</v>
      </c>
      <c r="C20" s="22">
        <v>43.146</v>
      </c>
      <c r="D20" s="22">
        <v>43.691</v>
      </c>
      <c r="E20" s="9">
        <v>43.589</v>
      </c>
      <c r="F20" s="22">
        <v>43.285</v>
      </c>
    </row>
    <row r="21" spans="1:6" ht="15">
      <c r="A21" s="1" t="s">
        <v>19</v>
      </c>
      <c r="B21" s="22">
        <v>39.366</v>
      </c>
      <c r="C21" s="22">
        <v>35.597</v>
      </c>
      <c r="D21" s="22">
        <v>34.152</v>
      </c>
      <c r="E21" s="9">
        <v>32.083</v>
      </c>
      <c r="F21" s="22">
        <v>30.923000000000002</v>
      </c>
    </row>
    <row r="22" spans="1:6" ht="15">
      <c r="A22" s="17" t="s">
        <v>20</v>
      </c>
      <c r="B22" s="9">
        <v>52.861</v>
      </c>
      <c r="C22" s="22">
        <v>34.342</v>
      </c>
      <c r="D22" s="22">
        <v>47.807</v>
      </c>
      <c r="E22" s="9">
        <v>52.992</v>
      </c>
      <c r="F22" s="22">
        <v>57.815</v>
      </c>
    </row>
    <row r="23" spans="1:6" s="64" customFormat="1" ht="15">
      <c r="A23" s="64" t="s">
        <v>21</v>
      </c>
      <c r="B23" s="66">
        <v>76.497</v>
      </c>
      <c r="C23" s="66">
        <v>76.808</v>
      </c>
      <c r="D23" s="66">
        <v>74.87</v>
      </c>
      <c r="E23" s="87">
        <v>73.552</v>
      </c>
      <c r="F23" s="87">
        <v>72.726</v>
      </c>
    </row>
    <row r="24" spans="1:6" s="64" customFormat="1" ht="15">
      <c r="A24" s="64" t="s">
        <v>22</v>
      </c>
      <c r="B24" s="66">
        <v>82.878</v>
      </c>
      <c r="C24" s="66">
        <v>81.092</v>
      </c>
      <c r="D24" s="66">
        <v>80.974</v>
      </c>
      <c r="E24" s="66">
        <v>79.385</v>
      </c>
      <c r="F24" s="87">
        <v>77.864</v>
      </c>
    </row>
    <row r="25" spans="1:6" s="64" customFormat="1" ht="15">
      <c r="A25" s="64" t="s">
        <v>23</v>
      </c>
      <c r="B25" s="66"/>
      <c r="C25" s="66">
        <v>65.407</v>
      </c>
      <c r="D25" s="66">
        <v>64.555</v>
      </c>
      <c r="E25" s="66">
        <v>63.94</v>
      </c>
      <c r="F25" s="87">
        <v>64.464</v>
      </c>
    </row>
    <row r="26" spans="1:6" s="64" customFormat="1" ht="15">
      <c r="A26" s="64" t="s">
        <v>24</v>
      </c>
      <c r="B26" s="66"/>
      <c r="C26" s="66">
        <v>62.016</v>
      </c>
      <c r="D26" s="66">
        <v>56.756</v>
      </c>
      <c r="E26" s="66">
        <v>53.717</v>
      </c>
      <c r="F26" s="87">
        <v>52.042</v>
      </c>
    </row>
    <row r="27" spans="1:6" s="64" customFormat="1" ht="15">
      <c r="A27" s="64" t="s">
        <v>25</v>
      </c>
      <c r="B27" s="66"/>
      <c r="C27" s="66">
        <v>79.343</v>
      </c>
      <c r="D27" s="66">
        <v>80.133</v>
      </c>
      <c r="E27" s="66">
        <v>79.976</v>
      </c>
      <c r="F27" s="87">
        <v>79.575</v>
      </c>
    </row>
    <row r="28" spans="1:6" s="64" customFormat="1" ht="15">
      <c r="A28" s="64" t="s">
        <v>26</v>
      </c>
      <c r="B28" s="66"/>
      <c r="C28" s="66">
        <v>74.603</v>
      </c>
      <c r="D28" s="66">
        <v>68.222</v>
      </c>
      <c r="E28" s="66">
        <v>64.685</v>
      </c>
      <c r="F28" s="87">
        <v>61.525</v>
      </c>
    </row>
    <row r="29" spans="1:6" s="64" customFormat="1" ht="15">
      <c r="A29" s="64" t="s">
        <v>27</v>
      </c>
      <c r="B29" s="66">
        <v>82.817</v>
      </c>
      <c r="C29" s="66">
        <v>88.031</v>
      </c>
      <c r="D29" s="66">
        <v>88.621</v>
      </c>
      <c r="E29" s="87">
        <v>89.718</v>
      </c>
      <c r="F29" s="87">
        <v>93.307</v>
      </c>
    </row>
    <row r="30" spans="1:6" s="64" customFormat="1" ht="15">
      <c r="A30" s="64" t="s">
        <v>28</v>
      </c>
      <c r="B30" s="66">
        <v>58.358</v>
      </c>
      <c r="C30" s="66">
        <v>74.441</v>
      </c>
      <c r="D30" s="66">
        <v>70.807</v>
      </c>
      <c r="E30" s="66">
        <v>67.673</v>
      </c>
      <c r="F30" s="87">
        <v>82.678</v>
      </c>
    </row>
    <row r="31" spans="1:6" s="64" customFormat="1" ht="15">
      <c r="A31" s="64" t="s">
        <v>29</v>
      </c>
      <c r="B31" s="66">
        <v>61.409</v>
      </c>
      <c r="C31" s="66">
        <v>64.317</v>
      </c>
      <c r="D31" s="66">
        <v>66.805</v>
      </c>
      <c r="E31" s="66">
        <v>68.753</v>
      </c>
      <c r="F31" s="87">
        <v>70.125</v>
      </c>
    </row>
    <row r="32" spans="1:6" s="64" customFormat="1" ht="15">
      <c r="A32" s="64" t="s">
        <v>30</v>
      </c>
      <c r="B32" s="66">
        <v>37.84</v>
      </c>
      <c r="C32" s="66">
        <v>29.757</v>
      </c>
      <c r="D32" s="66">
        <v>32.386</v>
      </c>
      <c r="E32" s="66">
        <v>36.02</v>
      </c>
      <c r="F32" s="87">
        <v>39.689</v>
      </c>
    </row>
    <row r="33" spans="1:6" s="64" customFormat="1" ht="15">
      <c r="A33" s="64" t="s">
        <v>31</v>
      </c>
      <c r="B33" s="66">
        <v>51.729</v>
      </c>
      <c r="C33" s="66">
        <v>40.513</v>
      </c>
      <c r="D33" s="66">
        <v>43.806</v>
      </c>
      <c r="E33" s="66">
        <v>47.898</v>
      </c>
      <c r="F33" s="87">
        <v>52.367</v>
      </c>
    </row>
    <row r="34" spans="1:6" s="64" customFormat="1" ht="15">
      <c r="A34" s="64" t="s">
        <v>32</v>
      </c>
      <c r="B34" s="66">
        <v>65.076</v>
      </c>
      <c r="C34" s="66">
        <v>61.047</v>
      </c>
      <c r="D34" s="66">
        <v>64.664</v>
      </c>
      <c r="E34" s="66">
        <v>68.678</v>
      </c>
      <c r="F34" s="87">
        <v>71.39</v>
      </c>
    </row>
    <row r="35" spans="1:6" s="64" customFormat="1" ht="15">
      <c r="A35" s="64" t="s">
        <v>33</v>
      </c>
      <c r="B35" s="66">
        <v>59.229</v>
      </c>
      <c r="C35" s="66">
        <v>60.949</v>
      </c>
      <c r="D35" s="66">
        <v>56.853</v>
      </c>
      <c r="E35" s="66">
        <v>68.415</v>
      </c>
      <c r="F35" s="87">
        <v>72.007</v>
      </c>
    </row>
    <row r="36" spans="1:6" s="64" customFormat="1" ht="15">
      <c r="A36" s="64" t="s">
        <v>34</v>
      </c>
      <c r="B36" s="66">
        <v>59.548</v>
      </c>
      <c r="C36" s="66">
        <v>53.054</v>
      </c>
      <c r="D36" s="66">
        <v>56.211</v>
      </c>
      <c r="E36" s="66">
        <v>58.775</v>
      </c>
      <c r="F36" s="87">
        <v>62.294</v>
      </c>
    </row>
    <row r="37" spans="1:6" ht="15">
      <c r="A37" s="1" t="s">
        <v>35</v>
      </c>
      <c r="B37" s="22">
        <v>18.02</v>
      </c>
      <c r="C37" s="9">
        <v>15.12</v>
      </c>
      <c r="D37" s="22">
        <v>15.87</v>
      </c>
      <c r="E37" s="22">
        <v>17.09</v>
      </c>
      <c r="F37" s="22">
        <v>17.76</v>
      </c>
    </row>
    <row r="38" spans="1:6" ht="15">
      <c r="A38" s="1" t="s">
        <v>36</v>
      </c>
      <c r="B38" s="23">
        <v>0</v>
      </c>
      <c r="C38" s="9">
        <v>0</v>
      </c>
      <c r="D38" s="9">
        <v>0</v>
      </c>
      <c r="E38" s="9">
        <v>75.925</v>
      </c>
      <c r="F38" s="9"/>
    </row>
    <row r="39" spans="1:6" ht="15">
      <c r="A39" s="1" t="s">
        <v>37</v>
      </c>
      <c r="B39" s="23">
        <v>0</v>
      </c>
      <c r="C39" s="9">
        <v>0</v>
      </c>
      <c r="D39" s="9">
        <v>0</v>
      </c>
      <c r="E39" s="9">
        <v>95.416</v>
      </c>
      <c r="F39" s="9"/>
    </row>
    <row r="40" spans="1:6" ht="15">
      <c r="A40" s="1" t="s">
        <v>38</v>
      </c>
      <c r="B40" s="24">
        <v>0</v>
      </c>
      <c r="C40" s="22">
        <v>10.886</v>
      </c>
      <c r="D40" s="22">
        <v>14.956</v>
      </c>
      <c r="E40" s="9">
        <v>12.765</v>
      </c>
      <c r="F40" s="22">
        <v>11.913</v>
      </c>
    </row>
    <row r="41" spans="1:6" ht="15">
      <c r="A41" s="1" t="s">
        <v>39</v>
      </c>
      <c r="B41" s="23">
        <v>0</v>
      </c>
      <c r="C41" s="22">
        <v>58.132</v>
      </c>
      <c r="D41" s="22">
        <v>58.273</v>
      </c>
      <c r="E41" s="9">
        <v>61.046</v>
      </c>
      <c r="F41" s="9"/>
    </row>
    <row r="42" spans="1:6" ht="15">
      <c r="A42" s="1" t="s">
        <v>40</v>
      </c>
      <c r="B42" s="22">
        <v>13.12</v>
      </c>
      <c r="C42" s="22">
        <v>9.227</v>
      </c>
      <c r="D42" s="22">
        <v>4.507</v>
      </c>
      <c r="E42" s="9">
        <v>1.929</v>
      </c>
      <c r="F42" s="9"/>
    </row>
    <row r="43" spans="1:6" ht="15">
      <c r="A43" s="1" t="s">
        <v>41</v>
      </c>
      <c r="B43" s="22">
        <v>29.349</v>
      </c>
      <c r="C43" s="22">
        <v>22.422</v>
      </c>
      <c r="D43" s="22">
        <v>21.928</v>
      </c>
      <c r="E43" s="9">
        <v>10.759</v>
      </c>
      <c r="F43" s="9"/>
    </row>
    <row r="44" spans="1:6" ht="15">
      <c r="A44" s="18" t="s">
        <v>209</v>
      </c>
      <c r="B44" s="22">
        <v>8.787</v>
      </c>
      <c r="C44" s="22">
        <v>5.625</v>
      </c>
      <c r="D44" s="22">
        <v>5.9030000000000005</v>
      </c>
      <c r="E44" s="9">
        <v>9.09</v>
      </c>
      <c r="F44" s="9"/>
    </row>
    <row r="45" spans="1:6" ht="15">
      <c r="A45" s="1" t="s">
        <v>43</v>
      </c>
      <c r="B45" s="22">
        <v>39.334</v>
      </c>
      <c r="C45" s="22">
        <v>33.662</v>
      </c>
      <c r="D45" s="22">
        <v>25.335</v>
      </c>
      <c r="E45" s="9">
        <v>20</v>
      </c>
      <c r="F45" s="9"/>
    </row>
    <row r="46" spans="1:6" ht="15">
      <c r="A46" s="19" t="s">
        <v>210</v>
      </c>
      <c r="B46" s="9">
        <v>0</v>
      </c>
      <c r="C46" s="22">
        <v>33.703</v>
      </c>
      <c r="D46" s="22">
        <v>32.99</v>
      </c>
      <c r="E46" s="9">
        <v>34.09</v>
      </c>
      <c r="F46" s="9"/>
    </row>
    <row r="47" spans="1:6" ht="15">
      <c r="A47" s="1" t="s">
        <v>45</v>
      </c>
      <c r="B47" s="9">
        <v>0</v>
      </c>
      <c r="C47" s="9">
        <v>0</v>
      </c>
      <c r="D47" s="22">
        <v>50.354</v>
      </c>
      <c r="E47" s="9">
        <v>50.724</v>
      </c>
      <c r="F47" s="9"/>
    </row>
    <row r="48" spans="1:6" ht="15">
      <c r="A48" s="1" t="s">
        <v>46</v>
      </c>
      <c r="B48" s="22">
        <v>16.243</v>
      </c>
      <c r="C48" s="22">
        <v>8.761</v>
      </c>
      <c r="D48" s="22">
        <v>6.64</v>
      </c>
      <c r="E48" s="9">
        <v>5.319</v>
      </c>
      <c r="F48" s="9"/>
    </row>
    <row r="49" spans="1:6" ht="15">
      <c r="A49" s="1" t="s">
        <v>47</v>
      </c>
      <c r="B49" s="22">
        <v>27.245</v>
      </c>
      <c r="C49" s="9">
        <v>18.532</v>
      </c>
      <c r="D49" s="9">
        <v>19.06</v>
      </c>
      <c r="E49" s="9">
        <v>14.705</v>
      </c>
      <c r="F49" s="9"/>
    </row>
    <row r="50" spans="1:6" ht="15">
      <c r="A50" s="1" t="s">
        <v>48</v>
      </c>
      <c r="B50" s="22">
        <v>56.267</v>
      </c>
      <c r="C50" s="9">
        <v>21.364</v>
      </c>
      <c r="D50" s="9">
        <v>10.872</v>
      </c>
      <c r="E50" s="9">
        <v>7.913</v>
      </c>
      <c r="F50" s="9"/>
    </row>
    <row r="51" ht="15">
      <c r="B51" s="1" t="s">
        <v>211</v>
      </c>
    </row>
    <row r="52" ht="15">
      <c r="A52" s="18" t="s">
        <v>212</v>
      </c>
    </row>
    <row r="53" ht="15">
      <c r="A53" s="14" t="s">
        <v>213</v>
      </c>
    </row>
    <row r="54" ht="15">
      <c r="A54" s="19" t="s">
        <v>214</v>
      </c>
    </row>
    <row r="55" ht="15">
      <c r="A55" s="15" t="s">
        <v>215</v>
      </c>
    </row>
    <row r="56" ht="15">
      <c r="A56" s="20" t="s">
        <v>216</v>
      </c>
    </row>
    <row r="57" ht="15">
      <c r="A57" s="21" t="s">
        <v>217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9" sqref="N9"/>
    </sheetView>
  </sheetViews>
  <sheetFormatPr defaultColWidth="11.421875" defaultRowHeight="15"/>
  <cols>
    <col min="1" max="1" width="20.28125" style="10" customWidth="1"/>
    <col min="2" max="2" width="11.7109375" style="10" customWidth="1"/>
    <col min="3" max="3" width="14.140625" style="10" customWidth="1"/>
    <col min="4" max="4" width="16.421875" style="10" customWidth="1"/>
    <col min="5" max="5" width="14.140625" style="10" customWidth="1"/>
    <col min="6" max="6" width="13.421875" style="10" customWidth="1"/>
    <col min="7" max="7" width="14.57421875" style="10" customWidth="1"/>
    <col min="8" max="8" width="14.140625" style="10" customWidth="1"/>
    <col min="9" max="16384" width="11.421875" style="10" customWidth="1"/>
  </cols>
  <sheetData>
    <row r="1" spans="1:8" ht="33.75" customHeight="1">
      <c r="A1" s="53" t="s">
        <v>49</v>
      </c>
      <c r="B1" s="55" t="s">
        <v>68</v>
      </c>
      <c r="C1" s="55" t="s">
        <v>69</v>
      </c>
      <c r="D1" s="55" t="s">
        <v>194</v>
      </c>
      <c r="E1" s="118" t="s">
        <v>311</v>
      </c>
      <c r="F1" s="55" t="s">
        <v>308</v>
      </c>
      <c r="G1" s="55" t="s">
        <v>309</v>
      </c>
      <c r="H1" s="55" t="s">
        <v>310</v>
      </c>
    </row>
    <row r="2" spans="1:8" ht="15">
      <c r="A2" s="10" t="s">
        <v>0</v>
      </c>
      <c r="B2" s="110">
        <v>24.4</v>
      </c>
      <c r="C2" s="107">
        <v>25.3</v>
      </c>
      <c r="D2" s="29" t="s">
        <v>162</v>
      </c>
      <c r="E2" s="116">
        <f>C2-B2</f>
        <v>0.9000000000000021</v>
      </c>
      <c r="F2" s="10">
        <v>437</v>
      </c>
      <c r="G2" s="10">
        <v>441</v>
      </c>
      <c r="H2" s="10">
        <v>445</v>
      </c>
    </row>
    <row r="3" spans="1:8" ht="25.5">
      <c r="A3" s="10" t="s">
        <v>1</v>
      </c>
      <c r="B3" s="107">
        <v>66.9</v>
      </c>
      <c r="C3" s="107">
        <v>69.9</v>
      </c>
      <c r="D3" s="29" t="s">
        <v>163</v>
      </c>
      <c r="E3" s="116">
        <f aca="true" t="shared" si="0" ref="E3:E22">C3-B3</f>
        <v>3</v>
      </c>
      <c r="F3" s="10">
        <v>784</v>
      </c>
      <c r="G3" s="10">
        <v>866</v>
      </c>
      <c r="H3" s="10">
        <v>859</v>
      </c>
    </row>
    <row r="4" spans="1:8" ht="25.5">
      <c r="A4" s="10" t="s">
        <v>2</v>
      </c>
      <c r="B4" s="107">
        <v>52.9</v>
      </c>
      <c r="C4" s="107">
        <v>49.8</v>
      </c>
      <c r="D4" s="29" t="s">
        <v>164</v>
      </c>
      <c r="E4" s="117">
        <f t="shared" si="0"/>
        <v>-3.1000000000000014</v>
      </c>
      <c r="F4" s="10">
        <v>425</v>
      </c>
      <c r="G4" s="10">
        <v>455</v>
      </c>
      <c r="H4" s="10">
        <v>472</v>
      </c>
    </row>
    <row r="5" spans="1:8" ht="25.5">
      <c r="A5" s="10" t="s">
        <v>3</v>
      </c>
      <c r="B5" s="107">
        <v>45.09</v>
      </c>
      <c r="C5" s="107">
        <v>46.06</v>
      </c>
      <c r="D5" s="29" t="s">
        <v>165</v>
      </c>
      <c r="E5" s="116">
        <f t="shared" si="0"/>
        <v>0.9699999999999989</v>
      </c>
      <c r="F5" s="10">
        <v>1854</v>
      </c>
      <c r="G5" s="10">
        <v>2963</v>
      </c>
      <c r="H5" s="10">
        <v>2946</v>
      </c>
    </row>
    <row r="6" spans="1:8" ht="15">
      <c r="A6" s="10" t="s">
        <v>4</v>
      </c>
      <c r="B6" s="107">
        <v>77.3</v>
      </c>
      <c r="C6" s="107">
        <v>94.1</v>
      </c>
      <c r="D6" s="29" t="s">
        <v>166</v>
      </c>
      <c r="E6" s="116">
        <f t="shared" si="0"/>
        <v>16.799999999999997</v>
      </c>
      <c r="F6" s="10">
        <v>299</v>
      </c>
      <c r="G6" s="10">
        <v>417</v>
      </c>
      <c r="H6" s="10">
        <v>442</v>
      </c>
    </row>
    <row r="7" spans="1:8" ht="15">
      <c r="A7" s="10" t="s">
        <v>5</v>
      </c>
      <c r="B7" s="107">
        <v>62.7</v>
      </c>
      <c r="C7" s="107">
        <v>65.1</v>
      </c>
      <c r="D7" s="29" t="s">
        <v>167</v>
      </c>
      <c r="E7" s="116">
        <f t="shared" si="0"/>
        <v>2.3999999999999915</v>
      </c>
      <c r="F7" s="11">
        <v>641</v>
      </c>
      <c r="G7" s="11">
        <v>707</v>
      </c>
      <c r="H7" s="11">
        <v>706</v>
      </c>
    </row>
    <row r="8" spans="1:8" ht="15">
      <c r="A8" s="10" t="s">
        <v>6</v>
      </c>
      <c r="B8" s="111">
        <v>52.9</v>
      </c>
      <c r="C8" s="107">
        <v>53.2</v>
      </c>
      <c r="D8" s="29" t="s">
        <v>168</v>
      </c>
      <c r="E8" s="116">
        <f t="shared" si="0"/>
        <v>0.30000000000000426</v>
      </c>
      <c r="F8" s="11">
        <v>3765</v>
      </c>
      <c r="G8" s="11">
        <v>3762</v>
      </c>
      <c r="H8" s="11">
        <v>3822</v>
      </c>
    </row>
    <row r="9" spans="1:8" ht="15">
      <c r="A9" s="10" t="s">
        <v>7</v>
      </c>
      <c r="B9" s="107">
        <v>29.8</v>
      </c>
      <c r="C9" s="107">
        <v>29.5</v>
      </c>
      <c r="D9" s="29" t="s">
        <v>169</v>
      </c>
      <c r="E9" s="117">
        <f t="shared" si="0"/>
        <v>-0.3000000000000007</v>
      </c>
      <c r="F9" s="11">
        <v>3976</v>
      </c>
      <c r="G9" s="11">
        <v>4066</v>
      </c>
      <c r="H9" s="11">
        <v>4061</v>
      </c>
    </row>
    <row r="10" spans="1:8" ht="15">
      <c r="A10" s="10" t="s">
        <v>8</v>
      </c>
      <c r="B10" s="107">
        <v>12</v>
      </c>
      <c r="C10" s="107">
        <v>12.1</v>
      </c>
      <c r="D10" s="29" t="s">
        <v>170</v>
      </c>
      <c r="E10" s="116">
        <f t="shared" si="0"/>
        <v>0.09999999999999964</v>
      </c>
      <c r="F10" s="11">
        <v>584</v>
      </c>
      <c r="G10" s="11">
        <v>534</v>
      </c>
      <c r="H10" s="11">
        <v>533</v>
      </c>
    </row>
    <row r="11" spans="1:8" ht="15">
      <c r="A11" s="10" t="s">
        <v>9</v>
      </c>
      <c r="B11" s="107">
        <v>45.5</v>
      </c>
      <c r="C11" s="107">
        <v>49.9</v>
      </c>
      <c r="D11" s="29" t="s">
        <v>171</v>
      </c>
      <c r="E11" s="116">
        <f t="shared" si="0"/>
        <v>4.399999999999999</v>
      </c>
      <c r="F11" s="11">
        <v>1036</v>
      </c>
      <c r="G11" s="11">
        <v>954</v>
      </c>
      <c r="H11" s="11">
        <v>956</v>
      </c>
    </row>
    <row r="12" spans="1:8" ht="15">
      <c r="A12" s="10" t="s">
        <v>10</v>
      </c>
      <c r="B12" s="107">
        <v>9.2</v>
      </c>
      <c r="C12" s="107">
        <v>7.4</v>
      </c>
      <c r="D12" s="29" t="s">
        <v>172</v>
      </c>
      <c r="E12" s="117">
        <f t="shared" si="0"/>
        <v>-1.799999999999999</v>
      </c>
      <c r="F12" s="10">
        <v>784</v>
      </c>
      <c r="G12" s="10">
        <v>676</v>
      </c>
      <c r="H12" s="10">
        <v>637</v>
      </c>
    </row>
    <row r="13" spans="1:8" ht="15">
      <c r="A13" s="10" t="s">
        <v>11</v>
      </c>
      <c r="B13" s="107">
        <v>25.2</v>
      </c>
      <c r="C13" s="107">
        <v>23.7</v>
      </c>
      <c r="D13" s="29" t="s">
        <v>173</v>
      </c>
      <c r="E13" s="117">
        <f t="shared" si="0"/>
        <v>-1.5</v>
      </c>
      <c r="F13" s="10">
        <v>1185</v>
      </c>
      <c r="G13" s="10">
        <v>963</v>
      </c>
      <c r="H13" s="10">
        <v>880</v>
      </c>
    </row>
    <row r="14" spans="1:8" ht="15">
      <c r="A14" s="10" t="s">
        <v>12</v>
      </c>
      <c r="B14" s="107">
        <v>53.3</v>
      </c>
      <c r="C14" s="107">
        <v>57.4</v>
      </c>
      <c r="D14" s="29" t="s">
        <v>174</v>
      </c>
      <c r="E14" s="116">
        <f t="shared" si="0"/>
        <v>4.100000000000001</v>
      </c>
      <c r="F14" s="10">
        <v>319</v>
      </c>
      <c r="G14" s="11">
        <v>294</v>
      </c>
      <c r="H14" s="10">
        <v>284</v>
      </c>
    </row>
    <row r="15" spans="1:8" ht="15">
      <c r="A15" s="10" t="s">
        <v>13</v>
      </c>
      <c r="B15" s="107">
        <v>27.8</v>
      </c>
      <c r="C15" s="107">
        <v>29.5</v>
      </c>
      <c r="D15" s="29" t="s">
        <v>175</v>
      </c>
      <c r="E15" s="116">
        <f t="shared" si="0"/>
        <v>1.6999999999999993</v>
      </c>
      <c r="F15" s="11">
        <v>1050</v>
      </c>
      <c r="G15" s="11">
        <v>967</v>
      </c>
      <c r="H15" s="11">
        <v>972</v>
      </c>
    </row>
    <row r="16" spans="1:8" ht="15">
      <c r="A16" s="10" t="s">
        <v>14</v>
      </c>
      <c r="B16" s="107">
        <v>30.6</v>
      </c>
      <c r="C16" s="107">
        <v>33.9</v>
      </c>
      <c r="D16" s="29" t="s">
        <v>176</v>
      </c>
      <c r="E16" s="116">
        <f t="shared" si="0"/>
        <v>3.299999999999997</v>
      </c>
      <c r="F16" s="11">
        <v>201</v>
      </c>
      <c r="G16" s="11">
        <v>202</v>
      </c>
      <c r="H16" s="11">
        <v>210</v>
      </c>
    </row>
    <row r="17" spans="1:8" ht="15">
      <c r="A17" s="10" t="s">
        <v>15</v>
      </c>
      <c r="B17" s="107">
        <v>77.2</v>
      </c>
      <c r="C17" s="107">
        <v>82</v>
      </c>
      <c r="D17" s="29" t="s">
        <v>177</v>
      </c>
      <c r="E17" s="116">
        <f t="shared" si="0"/>
        <v>4.799999999999997</v>
      </c>
      <c r="F17" s="11">
        <v>309</v>
      </c>
      <c r="G17" s="11">
        <v>303</v>
      </c>
      <c r="H17" s="11">
        <v>310</v>
      </c>
    </row>
    <row r="18" spans="1:8" ht="15">
      <c r="A18" s="10" t="s">
        <v>16</v>
      </c>
      <c r="B18" s="107">
        <v>67.69</v>
      </c>
      <c r="C18" s="107">
        <v>67.7</v>
      </c>
      <c r="D18" s="29" t="s">
        <v>178</v>
      </c>
      <c r="E18" s="116">
        <f t="shared" si="0"/>
        <v>0.010000000000005116</v>
      </c>
      <c r="F18" s="10">
        <v>1363</v>
      </c>
      <c r="G18" s="10">
        <v>1279</v>
      </c>
      <c r="H18" s="10">
        <v>1244</v>
      </c>
    </row>
    <row r="19" spans="1:8" ht="25.5">
      <c r="A19" s="10" t="s">
        <v>17</v>
      </c>
      <c r="B19" s="107">
        <v>42.1</v>
      </c>
      <c r="C19" s="107">
        <v>40.01</v>
      </c>
      <c r="D19" s="29" t="s">
        <v>179</v>
      </c>
      <c r="E19" s="117">
        <f t="shared" si="0"/>
        <v>-2.0900000000000034</v>
      </c>
      <c r="F19" s="10">
        <v>963</v>
      </c>
      <c r="G19" s="10">
        <v>865</v>
      </c>
      <c r="H19" s="10">
        <v>819</v>
      </c>
    </row>
    <row r="20" spans="1:8" ht="15">
      <c r="A20" s="10" t="s">
        <v>18</v>
      </c>
      <c r="B20" s="107">
        <v>42.9</v>
      </c>
      <c r="C20" s="107">
        <v>43.9</v>
      </c>
      <c r="D20" s="29" t="s">
        <v>180</v>
      </c>
      <c r="E20" s="116">
        <f t="shared" si="0"/>
        <v>1</v>
      </c>
      <c r="F20" s="10">
        <v>758</v>
      </c>
      <c r="G20" s="10">
        <v>713</v>
      </c>
      <c r="H20" s="10">
        <v>690</v>
      </c>
    </row>
    <row r="21" spans="1:8" ht="15">
      <c r="A21" s="10" t="s">
        <v>19</v>
      </c>
      <c r="B21" s="107">
        <v>29.3</v>
      </c>
      <c r="C21" s="107">
        <v>28</v>
      </c>
      <c r="D21" s="29" t="s">
        <v>181</v>
      </c>
      <c r="E21" s="117">
        <f t="shared" si="0"/>
        <v>-1.3000000000000007</v>
      </c>
      <c r="F21" s="10">
        <v>1636</v>
      </c>
      <c r="G21" s="10">
        <v>1546</v>
      </c>
      <c r="H21" s="10">
        <v>1518</v>
      </c>
    </row>
    <row r="22" spans="1:8" ht="15">
      <c r="A22" s="10" t="s">
        <v>20</v>
      </c>
      <c r="B22" s="107">
        <v>93.5</v>
      </c>
      <c r="C22" s="107">
        <v>95.3</v>
      </c>
      <c r="D22" s="29" t="s">
        <v>182</v>
      </c>
      <c r="E22" s="116">
        <f t="shared" si="0"/>
        <v>1.7999999999999972</v>
      </c>
      <c r="F22" s="10">
        <v>916</v>
      </c>
      <c r="G22" s="10">
        <v>1152</v>
      </c>
      <c r="H22" s="10">
        <v>1325</v>
      </c>
    </row>
    <row r="23" spans="1:5" s="62" customFormat="1" ht="15">
      <c r="A23" s="62" t="s">
        <v>21</v>
      </c>
      <c r="B23" s="108"/>
      <c r="C23" s="108"/>
      <c r="D23" s="68"/>
      <c r="E23" s="67"/>
    </row>
    <row r="24" spans="1:5" s="62" customFormat="1" ht="15">
      <c r="A24" s="62" t="s">
        <v>22</v>
      </c>
      <c r="B24" s="108"/>
      <c r="C24" s="108"/>
      <c r="D24" s="68"/>
      <c r="E24" s="67"/>
    </row>
    <row r="25" spans="1:5" s="62" customFormat="1" ht="15">
      <c r="A25" s="62" t="s">
        <v>23</v>
      </c>
      <c r="B25" s="108"/>
      <c r="C25" s="108"/>
      <c r="D25" s="68"/>
      <c r="E25" s="67"/>
    </row>
    <row r="26" spans="1:5" s="62" customFormat="1" ht="15">
      <c r="A26" s="62" t="s">
        <v>24</v>
      </c>
      <c r="B26" s="108"/>
      <c r="C26" s="108"/>
      <c r="D26" s="68"/>
      <c r="E26" s="67"/>
    </row>
    <row r="27" spans="1:5" s="62" customFormat="1" ht="15">
      <c r="A27" s="62" t="s">
        <v>25</v>
      </c>
      <c r="B27" s="108"/>
      <c r="C27" s="108"/>
      <c r="D27" s="68"/>
      <c r="E27" s="67"/>
    </row>
    <row r="28" spans="1:5" s="62" customFormat="1" ht="15">
      <c r="A28" s="62" t="s">
        <v>26</v>
      </c>
      <c r="B28" s="108"/>
      <c r="C28" s="108"/>
      <c r="D28" s="68"/>
      <c r="E28" s="67"/>
    </row>
    <row r="29" spans="1:5" s="62" customFormat="1" ht="15">
      <c r="A29" s="62" t="s">
        <v>27</v>
      </c>
      <c r="B29" s="108"/>
      <c r="C29" s="108"/>
      <c r="D29" s="68"/>
      <c r="E29" s="67"/>
    </row>
    <row r="30" spans="1:5" s="62" customFormat="1" ht="15">
      <c r="A30" s="62" t="s">
        <v>28</v>
      </c>
      <c r="B30" s="108"/>
      <c r="C30" s="108"/>
      <c r="D30" s="68"/>
      <c r="E30" s="67"/>
    </row>
    <row r="31" spans="1:5" s="62" customFormat="1" ht="15">
      <c r="A31" s="62" t="s">
        <v>29</v>
      </c>
      <c r="B31" s="108"/>
      <c r="C31" s="108"/>
      <c r="D31" s="68"/>
      <c r="E31" s="67"/>
    </row>
    <row r="32" spans="1:5" s="62" customFormat="1" ht="15">
      <c r="A32" s="62" t="s">
        <v>30</v>
      </c>
      <c r="B32" s="108"/>
      <c r="C32" s="108"/>
      <c r="D32" s="68"/>
      <c r="E32" s="67"/>
    </row>
    <row r="33" spans="1:5" s="62" customFormat="1" ht="15">
      <c r="A33" s="62" t="s">
        <v>31</v>
      </c>
      <c r="B33" s="108"/>
      <c r="C33" s="108"/>
      <c r="D33" s="68"/>
      <c r="E33" s="67"/>
    </row>
    <row r="34" spans="1:5" s="62" customFormat="1" ht="15">
      <c r="A34" s="62" t="s">
        <v>32</v>
      </c>
      <c r="B34" s="108"/>
      <c r="C34" s="108"/>
      <c r="D34" s="68"/>
      <c r="E34" s="67"/>
    </row>
    <row r="35" spans="1:5" s="62" customFormat="1" ht="15">
      <c r="A35" s="62" t="s">
        <v>33</v>
      </c>
      <c r="B35" s="108"/>
      <c r="C35" s="108"/>
      <c r="D35" s="68"/>
      <c r="E35" s="67"/>
    </row>
    <row r="36" spans="1:5" s="62" customFormat="1" ht="15">
      <c r="A36" s="62" t="s">
        <v>34</v>
      </c>
      <c r="B36" s="108"/>
      <c r="C36" s="108"/>
      <c r="D36" s="68"/>
      <c r="E36" s="67"/>
    </row>
    <row r="37" spans="1:5" s="62" customFormat="1" ht="15">
      <c r="A37" s="62" t="s">
        <v>35</v>
      </c>
      <c r="B37" s="108"/>
      <c r="C37" s="108"/>
      <c r="D37" s="68"/>
      <c r="E37" s="67"/>
    </row>
    <row r="38" spans="1:5" s="62" customFormat="1" ht="15">
      <c r="A38" s="62" t="s">
        <v>36</v>
      </c>
      <c r="B38" s="108"/>
      <c r="C38" s="108"/>
      <c r="D38" s="68"/>
      <c r="E38" s="67"/>
    </row>
    <row r="39" spans="1:5" s="62" customFormat="1" ht="15">
      <c r="A39" s="62" t="s">
        <v>37</v>
      </c>
      <c r="B39" s="108"/>
      <c r="C39" s="108"/>
      <c r="D39" s="68"/>
      <c r="E39" s="67"/>
    </row>
    <row r="40" spans="1:8" ht="15">
      <c r="A40" s="10" t="s">
        <v>38</v>
      </c>
      <c r="B40" s="107">
        <v>18.96</v>
      </c>
      <c r="C40" s="107">
        <v>18.62</v>
      </c>
      <c r="D40" s="29" t="s">
        <v>183</v>
      </c>
      <c r="E40" s="4"/>
      <c r="F40" s="10">
        <v>47</v>
      </c>
      <c r="G40" s="10">
        <v>42</v>
      </c>
      <c r="H40" s="10">
        <v>43</v>
      </c>
    </row>
    <row r="41" spans="1:6" ht="15">
      <c r="A41" s="10" t="s">
        <v>39</v>
      </c>
      <c r="B41" s="109">
        <v>59.01</v>
      </c>
      <c r="C41" s="109"/>
      <c r="D41" s="29" t="s">
        <v>185</v>
      </c>
      <c r="E41" s="38" t="s">
        <v>184</v>
      </c>
      <c r="F41" s="10">
        <v>156</v>
      </c>
    </row>
    <row r="42" spans="1:8" ht="15">
      <c r="A42" s="10" t="s">
        <v>40</v>
      </c>
      <c r="B42" s="107">
        <v>1.8</v>
      </c>
      <c r="C42" s="107">
        <v>2.1</v>
      </c>
      <c r="D42" s="29" t="s">
        <v>186</v>
      </c>
      <c r="E42" s="4"/>
      <c r="F42" s="10">
        <v>1345</v>
      </c>
      <c r="G42" s="10">
        <v>1468</v>
      </c>
      <c r="H42" s="10">
        <v>1584</v>
      </c>
    </row>
    <row r="43" spans="1:8" ht="15">
      <c r="A43" s="10" t="s">
        <v>41</v>
      </c>
      <c r="B43" s="107">
        <v>5.21</v>
      </c>
      <c r="C43" s="107">
        <v>5.9</v>
      </c>
      <c r="D43" s="29" t="s">
        <v>183</v>
      </c>
      <c r="E43" s="4"/>
      <c r="F43" s="11">
        <v>497</v>
      </c>
      <c r="G43" s="10">
        <v>517</v>
      </c>
      <c r="H43" s="10">
        <v>542</v>
      </c>
    </row>
    <row r="44" spans="1:6" ht="15">
      <c r="A44" s="10" t="s">
        <v>42</v>
      </c>
      <c r="B44" s="107">
        <v>21.54</v>
      </c>
      <c r="C44" s="107"/>
      <c r="D44" s="29" t="s">
        <v>188</v>
      </c>
      <c r="E44" s="4" t="s">
        <v>187</v>
      </c>
      <c r="F44" s="11">
        <v>47</v>
      </c>
    </row>
    <row r="45" spans="1:6" ht="15">
      <c r="A45" s="10" t="s">
        <v>43</v>
      </c>
      <c r="B45" s="107">
        <v>21.5</v>
      </c>
      <c r="C45" s="107"/>
      <c r="D45" s="29" t="s">
        <v>189</v>
      </c>
      <c r="E45" s="4" t="s">
        <v>187</v>
      </c>
      <c r="F45" s="11">
        <v>21</v>
      </c>
    </row>
    <row r="46" spans="1:6" ht="15">
      <c r="A46" s="10" t="s">
        <v>44</v>
      </c>
      <c r="B46" s="110">
        <v>39.6</v>
      </c>
      <c r="C46" s="107"/>
      <c r="D46" s="29" t="s">
        <v>175</v>
      </c>
      <c r="E46" s="4" t="s">
        <v>190</v>
      </c>
      <c r="F46" s="11">
        <v>142</v>
      </c>
    </row>
    <row r="47" spans="1:6" ht="15">
      <c r="A47" s="10" t="s">
        <v>45</v>
      </c>
      <c r="B47" s="107">
        <v>62.5</v>
      </c>
      <c r="C47" s="107"/>
      <c r="D47" s="29" t="s">
        <v>175</v>
      </c>
      <c r="E47" s="4" t="s">
        <v>190</v>
      </c>
      <c r="F47" s="11">
        <v>79</v>
      </c>
    </row>
    <row r="48" spans="1:8" ht="15">
      <c r="A48" s="10" t="s">
        <v>46</v>
      </c>
      <c r="B48" s="107">
        <v>1.2</v>
      </c>
      <c r="C48" s="107">
        <v>1.01</v>
      </c>
      <c r="D48" s="29" t="s">
        <v>191</v>
      </c>
      <c r="E48" s="4"/>
      <c r="F48" s="11">
        <v>208</v>
      </c>
      <c r="G48" s="10">
        <v>182</v>
      </c>
      <c r="H48" s="10">
        <v>173</v>
      </c>
    </row>
    <row r="49" spans="1:6" ht="15">
      <c r="A49" s="10" t="s">
        <v>47</v>
      </c>
      <c r="B49" s="107">
        <v>26.67</v>
      </c>
      <c r="C49" s="107"/>
      <c r="D49" s="29" t="s">
        <v>192</v>
      </c>
      <c r="E49" s="4" t="s">
        <v>187</v>
      </c>
      <c r="F49" s="11">
        <v>33</v>
      </c>
    </row>
    <row r="50" spans="1:8" ht="15">
      <c r="A50" s="10" t="s">
        <v>48</v>
      </c>
      <c r="B50" s="107">
        <v>23.45</v>
      </c>
      <c r="C50" s="107">
        <v>25.28</v>
      </c>
      <c r="D50" s="29" t="s">
        <v>193</v>
      </c>
      <c r="E50" s="4"/>
      <c r="F50" s="11">
        <v>97</v>
      </c>
      <c r="G50" s="10">
        <v>52</v>
      </c>
      <c r="H50" s="10">
        <v>51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9" sqref="C19"/>
    </sheetView>
  </sheetViews>
  <sheetFormatPr defaultColWidth="11.421875" defaultRowHeight="15"/>
  <cols>
    <col min="1" max="1" width="20.28125" style="1" customWidth="1"/>
    <col min="2" max="2" width="10.28125" style="1" customWidth="1"/>
    <col min="3" max="3" width="12.421875" style="1" customWidth="1"/>
    <col min="4" max="6" width="11.28125" style="1" customWidth="1"/>
    <col min="7" max="7" width="11.421875" style="1" customWidth="1"/>
    <col min="8" max="8" width="10.421875" style="1" customWidth="1"/>
    <col min="9" max="9" width="10.140625" style="1" customWidth="1"/>
    <col min="10" max="10" width="11.421875" style="1" customWidth="1"/>
    <col min="11" max="16384" width="11.421875" style="1" customWidth="1"/>
  </cols>
  <sheetData>
    <row r="1" spans="1:10" ht="23.25" customHeight="1">
      <c r="A1" s="3" t="s">
        <v>49</v>
      </c>
      <c r="B1" s="5" t="s">
        <v>70</v>
      </c>
      <c r="C1" s="5" t="s">
        <v>71</v>
      </c>
      <c r="D1" s="5" t="s">
        <v>72</v>
      </c>
      <c r="E1" s="5" t="s">
        <v>50</v>
      </c>
      <c r="F1" s="5" t="s">
        <v>73</v>
      </c>
      <c r="G1" s="5" t="s">
        <v>195</v>
      </c>
      <c r="H1" s="6" t="s">
        <v>74</v>
      </c>
      <c r="I1" s="7" t="s">
        <v>75</v>
      </c>
      <c r="J1" s="7" t="s">
        <v>196</v>
      </c>
    </row>
    <row r="2" spans="1:10" ht="39" customHeight="1">
      <c r="A2" s="1" t="s">
        <v>0</v>
      </c>
      <c r="B2" s="114">
        <v>0.222</v>
      </c>
      <c r="C2" s="114">
        <v>0.5</v>
      </c>
      <c r="D2" s="114">
        <v>0.5</v>
      </c>
      <c r="E2" s="114">
        <v>0.5</v>
      </c>
      <c r="F2" s="114">
        <v>0.5</v>
      </c>
      <c r="G2" s="114">
        <v>0.5</v>
      </c>
      <c r="H2" s="114">
        <v>0.75</v>
      </c>
      <c r="I2" s="114">
        <v>0.75</v>
      </c>
      <c r="J2" s="114">
        <v>0.75</v>
      </c>
    </row>
    <row r="3" spans="1:10" ht="15">
      <c r="A3" s="1" t="s">
        <v>1</v>
      </c>
      <c r="B3" s="114">
        <v>0.5</v>
      </c>
      <c r="C3" s="114">
        <v>0.571</v>
      </c>
      <c r="D3" s="114">
        <v>0.75</v>
      </c>
      <c r="E3" s="114">
        <v>0.75</v>
      </c>
      <c r="F3" s="114">
        <v>0.75</v>
      </c>
      <c r="G3" s="114">
        <v>0.75</v>
      </c>
      <c r="H3" s="114">
        <v>0.75</v>
      </c>
      <c r="I3" s="114">
        <v>0.75</v>
      </c>
      <c r="J3" s="114">
        <v>0.75</v>
      </c>
    </row>
    <row r="4" spans="1:10" ht="15">
      <c r="A4" s="1" t="s">
        <v>2</v>
      </c>
      <c r="B4" s="114">
        <v>0.5</v>
      </c>
      <c r="C4" s="114">
        <v>0.5</v>
      </c>
      <c r="D4" s="114">
        <v>0.125</v>
      </c>
      <c r="E4" s="114">
        <v>0.5</v>
      </c>
      <c r="F4" s="114">
        <v>0.5</v>
      </c>
      <c r="G4" s="114">
        <v>0.5</v>
      </c>
      <c r="H4" s="114">
        <v>0.75</v>
      </c>
      <c r="I4" s="114">
        <v>0.75</v>
      </c>
      <c r="J4" s="114">
        <v>0.75</v>
      </c>
    </row>
    <row r="5" spans="1:10" ht="15">
      <c r="A5" s="1" t="s">
        <v>3</v>
      </c>
      <c r="B5" s="114">
        <v>0.5</v>
      </c>
      <c r="C5" s="114">
        <v>0.75</v>
      </c>
      <c r="D5" s="114">
        <v>0.75</v>
      </c>
      <c r="E5" s="114">
        <v>0.75</v>
      </c>
      <c r="F5" s="114">
        <v>0.75</v>
      </c>
      <c r="G5" s="114">
        <v>0.75</v>
      </c>
      <c r="H5" s="114">
        <v>0.75</v>
      </c>
      <c r="I5" s="114">
        <v>0.75</v>
      </c>
      <c r="J5" s="114">
        <v>0.75</v>
      </c>
    </row>
    <row r="6" spans="1:10" ht="15">
      <c r="A6" s="1" t="s">
        <v>4</v>
      </c>
      <c r="B6" s="114">
        <v>0.5</v>
      </c>
      <c r="C6" s="114">
        <v>0.571</v>
      </c>
      <c r="D6" s="114">
        <v>0.188</v>
      </c>
      <c r="E6" s="114">
        <v>0.7</v>
      </c>
      <c r="F6" s="114">
        <v>0.75</v>
      </c>
      <c r="G6" s="114">
        <v>0.75</v>
      </c>
      <c r="H6" s="114">
        <v>0.75</v>
      </c>
      <c r="I6" s="114">
        <v>0.75</v>
      </c>
      <c r="J6" s="114">
        <v>0.75</v>
      </c>
    </row>
    <row r="7" spans="1:10" ht="15">
      <c r="A7" s="1" t="s">
        <v>5</v>
      </c>
      <c r="B7" s="114">
        <v>0.5</v>
      </c>
      <c r="C7" s="114">
        <v>0.571</v>
      </c>
      <c r="D7" s="114">
        <v>0.75</v>
      </c>
      <c r="E7" s="114">
        <v>0.75</v>
      </c>
      <c r="F7" s="114">
        <v>0.75</v>
      </c>
      <c r="G7" s="114">
        <v>0.75</v>
      </c>
      <c r="H7" s="114">
        <v>0.75</v>
      </c>
      <c r="I7" s="114">
        <v>0.75</v>
      </c>
      <c r="J7" s="114">
        <v>0.75</v>
      </c>
    </row>
    <row r="8" spans="1:10" ht="15">
      <c r="A8" s="1" t="s">
        <v>6</v>
      </c>
      <c r="B8" s="114">
        <v>0.5</v>
      </c>
      <c r="C8" s="114">
        <v>0.75</v>
      </c>
      <c r="D8" s="114">
        <v>0.75</v>
      </c>
      <c r="E8" s="114">
        <v>0.75</v>
      </c>
      <c r="F8" s="114">
        <v>0.75</v>
      </c>
      <c r="G8" s="114">
        <v>0.75</v>
      </c>
      <c r="H8" s="114">
        <v>0.75</v>
      </c>
      <c r="I8" s="114">
        <v>0.75</v>
      </c>
      <c r="J8" s="114">
        <v>0.75</v>
      </c>
    </row>
    <row r="9" spans="1:10" ht="15">
      <c r="A9" s="1" t="s">
        <v>7</v>
      </c>
      <c r="B9" s="114">
        <v>0.583</v>
      </c>
      <c r="C9" s="114">
        <v>0.75</v>
      </c>
      <c r="D9" s="114">
        <v>0.75</v>
      </c>
      <c r="E9" s="114">
        <v>0.75</v>
      </c>
      <c r="F9" s="114">
        <v>0.75</v>
      </c>
      <c r="G9" s="114">
        <v>0.75</v>
      </c>
      <c r="H9" s="114">
        <v>0.75</v>
      </c>
      <c r="I9" s="114">
        <v>0.75</v>
      </c>
      <c r="J9" s="114">
        <v>0.75</v>
      </c>
    </row>
    <row r="10" spans="1:10" ht="15">
      <c r="A10" s="1" t="s">
        <v>8</v>
      </c>
      <c r="B10" s="114">
        <v>0</v>
      </c>
      <c r="C10" s="114">
        <v>0.429</v>
      </c>
      <c r="D10" s="114">
        <v>0.5</v>
      </c>
      <c r="E10" s="114">
        <v>0.5</v>
      </c>
      <c r="F10" s="114">
        <v>0.5</v>
      </c>
      <c r="G10" s="114">
        <v>0.5</v>
      </c>
      <c r="H10" s="114">
        <v>0.75</v>
      </c>
      <c r="I10" s="114">
        <v>0.75</v>
      </c>
      <c r="J10" s="114">
        <v>0.75</v>
      </c>
    </row>
    <row r="11" spans="1:10" ht="15">
      <c r="A11" s="1" t="s">
        <v>9</v>
      </c>
      <c r="B11" s="114">
        <v>0.472</v>
      </c>
      <c r="C11" s="114">
        <v>0.75</v>
      </c>
      <c r="D11" s="114">
        <v>0.75</v>
      </c>
      <c r="E11" s="114">
        <v>0.75</v>
      </c>
      <c r="F11" s="114">
        <v>0.75</v>
      </c>
      <c r="G11" s="114">
        <v>0.75</v>
      </c>
      <c r="H11" s="114">
        <v>0.75</v>
      </c>
      <c r="I11" s="114">
        <v>0.75</v>
      </c>
      <c r="J11" s="114">
        <v>0.75</v>
      </c>
    </row>
    <row r="12" spans="1:10" ht="15">
      <c r="A12" s="1" t="s">
        <v>10</v>
      </c>
      <c r="B12" s="114">
        <v>0.5</v>
      </c>
      <c r="C12" s="114">
        <v>0.75</v>
      </c>
      <c r="D12" s="114">
        <v>1</v>
      </c>
      <c r="E12" s="114">
        <v>0.75</v>
      </c>
      <c r="F12" s="114">
        <v>0.75</v>
      </c>
      <c r="G12" s="114">
        <v>0.75</v>
      </c>
      <c r="H12" s="114">
        <v>0.75</v>
      </c>
      <c r="I12" s="114">
        <v>0.75</v>
      </c>
      <c r="J12" s="114">
        <v>0.75</v>
      </c>
    </row>
    <row r="13" spans="1:10" ht="15">
      <c r="A13" s="1" t="s">
        <v>11</v>
      </c>
      <c r="B13" s="114">
        <v>0.278</v>
      </c>
      <c r="C13" s="114">
        <v>0.571</v>
      </c>
      <c r="D13" s="114">
        <v>0.75</v>
      </c>
      <c r="E13" s="114">
        <v>0.75</v>
      </c>
      <c r="F13" s="114">
        <v>0.75</v>
      </c>
      <c r="G13" s="114">
        <v>0.75</v>
      </c>
      <c r="H13" s="114">
        <v>0.75</v>
      </c>
      <c r="I13" s="114">
        <v>0.75</v>
      </c>
      <c r="J13" s="114">
        <v>0.75</v>
      </c>
    </row>
    <row r="14" spans="1:10" ht="15">
      <c r="A14" s="1" t="s">
        <v>12</v>
      </c>
      <c r="B14" s="114">
        <v>0.333</v>
      </c>
      <c r="C14" s="114">
        <v>0.589</v>
      </c>
      <c r="D14" s="114">
        <v>0.188</v>
      </c>
      <c r="E14" s="114">
        <v>0.65</v>
      </c>
      <c r="F14" s="114">
        <v>0.75</v>
      </c>
      <c r="G14" s="114">
        <v>0.75</v>
      </c>
      <c r="H14" s="114">
        <v>0.75</v>
      </c>
      <c r="I14" s="114">
        <v>0.75</v>
      </c>
      <c r="J14" s="114">
        <v>0.75</v>
      </c>
    </row>
    <row r="15" spans="1:10" ht="15">
      <c r="A15" s="1" t="s">
        <v>13</v>
      </c>
      <c r="B15" s="114">
        <v>0.361</v>
      </c>
      <c r="C15" s="114">
        <v>0.75</v>
      </c>
      <c r="D15" s="114">
        <v>0.75</v>
      </c>
      <c r="E15" s="114">
        <v>0.75</v>
      </c>
      <c r="F15" s="114">
        <v>0.75</v>
      </c>
      <c r="G15" s="114">
        <v>0.75</v>
      </c>
      <c r="H15" s="114">
        <v>0.75</v>
      </c>
      <c r="I15" s="114">
        <v>0.75</v>
      </c>
      <c r="J15" s="114">
        <v>0.75</v>
      </c>
    </row>
    <row r="16" spans="1:10" ht="15">
      <c r="A16" s="1" t="s">
        <v>14</v>
      </c>
      <c r="B16" s="114">
        <v>0.361</v>
      </c>
      <c r="C16" s="114">
        <v>0.5</v>
      </c>
      <c r="D16" s="114">
        <v>0.5</v>
      </c>
      <c r="E16" s="114">
        <v>0.5</v>
      </c>
      <c r="F16" s="114">
        <v>0.5</v>
      </c>
      <c r="G16" s="114">
        <v>0.583</v>
      </c>
      <c r="H16" s="114">
        <v>0.75</v>
      </c>
      <c r="I16" s="114">
        <v>0.75</v>
      </c>
      <c r="J16" s="114">
        <v>0.75</v>
      </c>
    </row>
    <row r="17" spans="1:10" ht="15">
      <c r="A17" s="1" t="s">
        <v>15</v>
      </c>
      <c r="B17" s="114">
        <v>0.722</v>
      </c>
      <c r="C17" s="114">
        <v>1.1</v>
      </c>
      <c r="D17" s="114">
        <v>0.65</v>
      </c>
      <c r="E17" s="114">
        <v>0.667</v>
      </c>
      <c r="F17" s="114">
        <v>0.75</v>
      </c>
      <c r="G17" s="114">
        <v>0.75</v>
      </c>
      <c r="H17" s="114">
        <v>0.75</v>
      </c>
      <c r="I17" s="114">
        <v>0.75</v>
      </c>
      <c r="J17" s="114">
        <v>0.75</v>
      </c>
    </row>
    <row r="18" spans="1:10" ht="15">
      <c r="A18" s="1" t="s">
        <v>16</v>
      </c>
      <c r="B18" s="114">
        <v>0.361</v>
      </c>
      <c r="C18" s="114">
        <v>0.75</v>
      </c>
      <c r="D18" s="114">
        <v>0.75</v>
      </c>
      <c r="E18" s="114">
        <v>0.75</v>
      </c>
      <c r="F18" s="114">
        <v>0.75</v>
      </c>
      <c r="G18" s="114">
        <v>0.75</v>
      </c>
      <c r="H18" s="114">
        <v>0.75</v>
      </c>
      <c r="I18" s="114">
        <v>0.75</v>
      </c>
      <c r="J18" s="114">
        <v>0.75</v>
      </c>
    </row>
    <row r="19" spans="1:10" ht="15">
      <c r="A19" s="1" t="s">
        <v>17</v>
      </c>
      <c r="B19" s="114">
        <v>0</v>
      </c>
      <c r="C19" s="114">
        <v>0.589</v>
      </c>
      <c r="D19" s="114">
        <v>0.75</v>
      </c>
      <c r="E19" s="114">
        <v>0.75</v>
      </c>
      <c r="F19" s="114">
        <v>0.75</v>
      </c>
      <c r="G19" s="114">
        <v>0.75</v>
      </c>
      <c r="H19" s="114">
        <v>0.75</v>
      </c>
      <c r="I19" s="114">
        <v>0.75</v>
      </c>
      <c r="J19" s="114">
        <v>0.75</v>
      </c>
    </row>
    <row r="20" spans="1:10" ht="15">
      <c r="A20" s="1" t="s">
        <v>18</v>
      </c>
      <c r="B20" s="114">
        <v>0.333</v>
      </c>
      <c r="C20" s="114">
        <v>0.571</v>
      </c>
      <c r="D20" s="114">
        <v>0.75</v>
      </c>
      <c r="E20" s="114">
        <v>0.75</v>
      </c>
      <c r="F20" s="114">
        <v>0.75</v>
      </c>
      <c r="G20" s="114">
        <v>0.75</v>
      </c>
      <c r="H20" s="114">
        <v>0.75</v>
      </c>
      <c r="I20" s="114">
        <v>0.75</v>
      </c>
      <c r="J20" s="114">
        <v>0.75</v>
      </c>
    </row>
    <row r="21" spans="1:10" ht="15">
      <c r="A21" s="1" t="s">
        <v>19</v>
      </c>
      <c r="B21" s="114">
        <v>0.333</v>
      </c>
      <c r="C21" s="114">
        <v>0.607</v>
      </c>
      <c r="D21" s="114">
        <v>0.75</v>
      </c>
      <c r="E21" s="114">
        <v>0.75</v>
      </c>
      <c r="F21" s="114">
        <v>0.75</v>
      </c>
      <c r="G21" s="114">
        <v>0.75</v>
      </c>
      <c r="H21" s="114">
        <v>0.75</v>
      </c>
      <c r="I21" s="114">
        <v>0.75</v>
      </c>
      <c r="J21" s="114">
        <v>0.75</v>
      </c>
    </row>
    <row r="22" spans="1:10" ht="15">
      <c r="A22" s="1" t="s">
        <v>20</v>
      </c>
      <c r="B22" s="114">
        <v>0.333</v>
      </c>
      <c r="C22" s="114">
        <v>0.571</v>
      </c>
      <c r="D22" s="114">
        <v>0.188</v>
      </c>
      <c r="E22" s="114">
        <v>0.7</v>
      </c>
      <c r="F22" s="114">
        <v>0.75</v>
      </c>
      <c r="G22" s="114">
        <v>0.75</v>
      </c>
      <c r="H22" s="114">
        <v>0.881</v>
      </c>
      <c r="I22" s="114">
        <v>0.75</v>
      </c>
      <c r="J22" s="114">
        <v>0.75</v>
      </c>
    </row>
    <row r="23" spans="1:10" s="64" customFormat="1" ht="15">
      <c r="A23" s="64" t="s">
        <v>21</v>
      </c>
      <c r="B23" s="115">
        <v>0.811</v>
      </c>
      <c r="C23" s="115">
        <v>1</v>
      </c>
      <c r="D23" s="115">
        <v>1</v>
      </c>
      <c r="E23" s="115">
        <v>1</v>
      </c>
      <c r="F23" s="115">
        <v>1</v>
      </c>
      <c r="G23" s="115">
        <v>1.017</v>
      </c>
      <c r="H23" s="115">
        <v>1.1</v>
      </c>
      <c r="I23" s="115">
        <v>1.1</v>
      </c>
      <c r="J23" s="115">
        <v>1.1</v>
      </c>
    </row>
    <row r="24" spans="1:10" s="64" customFormat="1" ht="15">
      <c r="A24" s="64" t="s">
        <v>22</v>
      </c>
      <c r="B24" s="115">
        <v>0.811</v>
      </c>
      <c r="C24" s="115">
        <v>1</v>
      </c>
      <c r="D24" s="115">
        <v>1</v>
      </c>
      <c r="E24" s="115">
        <v>1</v>
      </c>
      <c r="F24" s="115">
        <v>1</v>
      </c>
      <c r="G24" s="115">
        <v>1.017</v>
      </c>
      <c r="H24" s="115">
        <v>1.1</v>
      </c>
      <c r="I24" s="115">
        <v>1.1</v>
      </c>
      <c r="J24" s="115">
        <v>1.1</v>
      </c>
    </row>
    <row r="25" spans="1:10" s="64" customFormat="1" ht="15">
      <c r="A25" s="64" t="s">
        <v>23</v>
      </c>
      <c r="B25" s="115">
        <v>1.022</v>
      </c>
      <c r="C25" s="115">
        <v>0.75</v>
      </c>
      <c r="D25" s="115">
        <v>1</v>
      </c>
      <c r="E25" s="115">
        <v>1</v>
      </c>
      <c r="F25" s="115">
        <v>1</v>
      </c>
      <c r="G25" s="115">
        <v>1.017</v>
      </c>
      <c r="H25" s="115">
        <v>1.1</v>
      </c>
      <c r="I25" s="115">
        <v>1.1</v>
      </c>
      <c r="J25" s="115">
        <v>1.1</v>
      </c>
    </row>
    <row r="26" spans="1:10" s="64" customFormat="1" ht="15">
      <c r="A26" s="64" t="s">
        <v>24</v>
      </c>
      <c r="B26" s="115">
        <v>0.978</v>
      </c>
      <c r="C26" s="115">
        <v>1.1</v>
      </c>
      <c r="D26" s="115">
        <v>1</v>
      </c>
      <c r="E26" s="115">
        <v>1</v>
      </c>
      <c r="F26" s="115">
        <v>1</v>
      </c>
      <c r="G26" s="115">
        <v>1.017</v>
      </c>
      <c r="H26" s="115">
        <v>1.1</v>
      </c>
      <c r="I26" s="115">
        <v>1.1</v>
      </c>
      <c r="J26" s="115">
        <v>1.1</v>
      </c>
    </row>
    <row r="27" spans="1:10" s="64" customFormat="1" ht="15">
      <c r="A27" s="64" t="s">
        <v>25</v>
      </c>
      <c r="B27" s="115">
        <v>0.978</v>
      </c>
      <c r="C27" s="115">
        <v>1.1</v>
      </c>
      <c r="D27" s="115">
        <v>1</v>
      </c>
      <c r="E27" s="115">
        <v>1</v>
      </c>
      <c r="F27" s="115">
        <v>1</v>
      </c>
      <c r="G27" s="115">
        <v>1.017</v>
      </c>
      <c r="H27" s="115">
        <v>1.1</v>
      </c>
      <c r="I27" s="115">
        <v>1.1</v>
      </c>
      <c r="J27" s="115">
        <v>1.1</v>
      </c>
    </row>
    <row r="28" spans="1:10" s="64" customFormat="1" ht="15">
      <c r="A28" s="64" t="s">
        <v>26</v>
      </c>
      <c r="B28" s="115">
        <v>0.978</v>
      </c>
      <c r="C28" s="115">
        <v>1.1</v>
      </c>
      <c r="D28" s="115">
        <v>1</v>
      </c>
      <c r="E28" s="115">
        <v>1</v>
      </c>
      <c r="F28" s="115">
        <v>1</v>
      </c>
      <c r="G28" s="115">
        <v>1.017</v>
      </c>
      <c r="H28" s="115">
        <v>1.1</v>
      </c>
      <c r="I28" s="115">
        <v>1.1</v>
      </c>
      <c r="J28" s="115">
        <v>1.1</v>
      </c>
    </row>
    <row r="29" spans="1:10" s="64" customFormat="1" ht="15">
      <c r="A29" s="64" t="s">
        <v>27</v>
      </c>
      <c r="B29" s="115">
        <v>0.933</v>
      </c>
      <c r="C29" s="115">
        <v>1</v>
      </c>
      <c r="D29" s="115">
        <v>1</v>
      </c>
      <c r="E29" s="115">
        <v>1</v>
      </c>
      <c r="F29" s="115">
        <v>1</v>
      </c>
      <c r="G29" s="115">
        <v>1</v>
      </c>
      <c r="H29" s="115">
        <v>1.1</v>
      </c>
      <c r="I29" s="115">
        <v>1.1</v>
      </c>
      <c r="J29" s="115">
        <v>1.1</v>
      </c>
    </row>
    <row r="30" spans="1:10" s="64" customFormat="1" ht="15">
      <c r="A30" s="64" t="s">
        <v>28</v>
      </c>
      <c r="B30" s="115">
        <v>0.933</v>
      </c>
      <c r="C30" s="115">
        <v>1</v>
      </c>
      <c r="D30" s="115">
        <v>1</v>
      </c>
      <c r="E30" s="115">
        <v>1</v>
      </c>
      <c r="F30" s="115">
        <v>1</v>
      </c>
      <c r="G30" s="115">
        <v>1.017</v>
      </c>
      <c r="H30" s="115">
        <v>1.1</v>
      </c>
      <c r="I30" s="115">
        <v>1.1</v>
      </c>
      <c r="J30" s="115">
        <v>1.1</v>
      </c>
    </row>
    <row r="31" spans="1:10" s="64" customFormat="1" ht="15">
      <c r="A31" s="64" t="s">
        <v>29</v>
      </c>
      <c r="B31" s="115">
        <v>0.933</v>
      </c>
      <c r="C31" s="115">
        <v>1</v>
      </c>
      <c r="D31" s="115">
        <v>1</v>
      </c>
      <c r="E31" s="115">
        <v>1</v>
      </c>
      <c r="F31" s="115">
        <v>1</v>
      </c>
      <c r="G31" s="115">
        <v>1</v>
      </c>
      <c r="H31" s="115">
        <v>1.1</v>
      </c>
      <c r="I31" s="115">
        <v>1.1</v>
      </c>
      <c r="J31" s="115">
        <v>1.1</v>
      </c>
    </row>
    <row r="32" spans="1:10" s="64" customFormat="1" ht="15">
      <c r="A32" s="64" t="s">
        <v>30</v>
      </c>
      <c r="B32" s="115">
        <v>0.5</v>
      </c>
      <c r="C32" s="115">
        <v>0.821</v>
      </c>
      <c r="D32" s="115">
        <v>1</v>
      </c>
      <c r="E32" s="115">
        <v>1</v>
      </c>
      <c r="F32" s="115">
        <v>1</v>
      </c>
      <c r="G32" s="115">
        <v>1</v>
      </c>
      <c r="H32" s="115">
        <v>1.1</v>
      </c>
      <c r="I32" s="115">
        <v>1.1</v>
      </c>
      <c r="J32" s="115">
        <v>1.1</v>
      </c>
    </row>
    <row r="33" spans="1:10" s="64" customFormat="1" ht="15">
      <c r="A33" s="64" t="s">
        <v>31</v>
      </c>
      <c r="B33" s="115">
        <v>0.111</v>
      </c>
      <c r="C33" s="115">
        <v>0.821</v>
      </c>
      <c r="D33" s="115">
        <v>1</v>
      </c>
      <c r="E33" s="115">
        <v>1</v>
      </c>
      <c r="F33" s="115">
        <v>1</v>
      </c>
      <c r="G33" s="115">
        <v>1.017</v>
      </c>
      <c r="H33" s="115">
        <v>1.1</v>
      </c>
      <c r="I33" s="115">
        <v>1.1</v>
      </c>
      <c r="J33" s="115">
        <v>1.1</v>
      </c>
    </row>
    <row r="34" spans="1:10" s="64" customFormat="1" ht="15">
      <c r="A34" s="64" t="s">
        <v>32</v>
      </c>
      <c r="B34" s="115">
        <v>0.222</v>
      </c>
      <c r="C34" s="115">
        <v>1</v>
      </c>
      <c r="D34" s="115">
        <v>1</v>
      </c>
      <c r="E34" s="115">
        <v>1</v>
      </c>
      <c r="F34" s="115">
        <v>1</v>
      </c>
      <c r="G34" s="115">
        <v>1.017</v>
      </c>
      <c r="H34" s="115">
        <v>1.1</v>
      </c>
      <c r="I34" s="115">
        <v>1.1</v>
      </c>
      <c r="J34" s="115">
        <v>1.1</v>
      </c>
    </row>
    <row r="35" spans="1:10" s="64" customFormat="1" ht="15">
      <c r="A35" s="64" t="s">
        <v>33</v>
      </c>
      <c r="B35" s="115">
        <v>0.722</v>
      </c>
      <c r="C35" s="115">
        <v>1</v>
      </c>
      <c r="D35" s="115">
        <v>1</v>
      </c>
      <c r="E35" s="115">
        <v>1</v>
      </c>
      <c r="F35" s="115">
        <v>1</v>
      </c>
      <c r="G35" s="115">
        <v>1</v>
      </c>
      <c r="H35" s="115">
        <v>1.1</v>
      </c>
      <c r="I35" s="115">
        <v>1.1</v>
      </c>
      <c r="J35" s="115">
        <v>1.1</v>
      </c>
    </row>
    <row r="36" spans="1:10" s="64" customFormat="1" ht="15">
      <c r="A36" s="64" t="s">
        <v>34</v>
      </c>
      <c r="B36" s="115">
        <v>0.167</v>
      </c>
      <c r="C36" s="115">
        <v>0.946</v>
      </c>
      <c r="D36" s="115">
        <v>1</v>
      </c>
      <c r="E36" s="115">
        <v>1</v>
      </c>
      <c r="F36" s="115">
        <v>1</v>
      </c>
      <c r="G36" s="115">
        <v>1</v>
      </c>
      <c r="H36" s="115">
        <v>1.1</v>
      </c>
      <c r="I36" s="115">
        <v>1.1</v>
      </c>
      <c r="J36" s="115">
        <v>1.1</v>
      </c>
    </row>
    <row r="37" spans="1:10" ht="15">
      <c r="A37" s="1" t="s">
        <v>35</v>
      </c>
      <c r="B37" s="114">
        <v>0.556</v>
      </c>
      <c r="C37" s="114">
        <v>0.839</v>
      </c>
      <c r="D37" s="114">
        <v>0.75</v>
      </c>
      <c r="E37" s="114">
        <v>0.75</v>
      </c>
      <c r="F37" s="114">
        <v>0.75</v>
      </c>
      <c r="G37" s="114">
        <v>0.75</v>
      </c>
      <c r="H37" s="114">
        <v>0.75</v>
      </c>
      <c r="I37" s="114">
        <v>0.75</v>
      </c>
      <c r="J37" s="114">
        <v>0.75</v>
      </c>
    </row>
    <row r="38" spans="1:10" ht="15">
      <c r="A38" s="1" t="s">
        <v>36</v>
      </c>
      <c r="B38" s="114"/>
      <c r="C38" s="114">
        <v>0.5</v>
      </c>
      <c r="D38" s="114">
        <v>0.5</v>
      </c>
      <c r="E38" s="114">
        <v>0.5</v>
      </c>
      <c r="F38" s="114">
        <v>0.5</v>
      </c>
      <c r="G38" s="114">
        <v>0.5</v>
      </c>
      <c r="H38" s="114">
        <v>0.75</v>
      </c>
      <c r="I38" s="114">
        <v>0.75</v>
      </c>
      <c r="J38" s="114">
        <v>0.75</v>
      </c>
    </row>
    <row r="39" spans="1:10" ht="15">
      <c r="A39" s="1" t="s">
        <v>37</v>
      </c>
      <c r="B39" s="114"/>
      <c r="C39" s="114">
        <v>0.75</v>
      </c>
      <c r="D39" s="114">
        <v>0.75</v>
      </c>
      <c r="E39" s="114">
        <v>0.75</v>
      </c>
      <c r="F39" s="114">
        <v>0.75</v>
      </c>
      <c r="G39" s="114">
        <v>0.75</v>
      </c>
      <c r="H39" s="114">
        <v>0.75</v>
      </c>
      <c r="I39" s="114">
        <v>0.75</v>
      </c>
      <c r="J39" s="114">
        <v>0.75</v>
      </c>
    </row>
    <row r="40" spans="1:10" ht="15">
      <c r="A40" s="1" t="s">
        <v>38</v>
      </c>
      <c r="B40" s="114">
        <v>0</v>
      </c>
      <c r="C40" s="114">
        <v>0.196</v>
      </c>
      <c r="D40" s="114">
        <v>0.25</v>
      </c>
      <c r="E40" s="114">
        <v>0.25</v>
      </c>
      <c r="F40" s="114">
        <v>0.25</v>
      </c>
      <c r="G40" s="114">
        <v>0.25</v>
      </c>
      <c r="H40" s="114">
        <v>0.25</v>
      </c>
      <c r="I40" s="114">
        <v>0.25</v>
      </c>
      <c r="J40" s="114">
        <v>0.25</v>
      </c>
    </row>
    <row r="41" spans="1:10" ht="15">
      <c r="A41" s="1" t="s">
        <v>39</v>
      </c>
      <c r="B41" s="114">
        <v>0.0278</v>
      </c>
      <c r="C41" s="114">
        <v>0.25</v>
      </c>
      <c r="D41" s="114">
        <v>0.25</v>
      </c>
      <c r="E41" s="114">
        <v>0.25</v>
      </c>
      <c r="F41" s="114">
        <v>0.25</v>
      </c>
      <c r="G41" s="114">
        <v>0.25</v>
      </c>
      <c r="H41" s="114">
        <v>0.25</v>
      </c>
      <c r="I41" s="114">
        <v>0.25</v>
      </c>
      <c r="J41" s="114">
        <v>0.25</v>
      </c>
    </row>
    <row r="42" spans="1:10" ht="15">
      <c r="A42" s="1" t="s">
        <v>40</v>
      </c>
      <c r="B42" s="114">
        <v>0</v>
      </c>
      <c r="C42" s="114">
        <v>0.179</v>
      </c>
      <c r="D42" s="114">
        <v>0.25</v>
      </c>
      <c r="E42" s="114">
        <v>0.25</v>
      </c>
      <c r="F42" s="114">
        <v>0.25</v>
      </c>
      <c r="G42" s="114">
        <v>0.25</v>
      </c>
      <c r="H42" s="114">
        <v>0.25</v>
      </c>
      <c r="I42" s="114">
        <v>0.25</v>
      </c>
      <c r="J42" s="114">
        <v>0.25</v>
      </c>
    </row>
    <row r="43" spans="1:10" ht="15">
      <c r="A43" s="1" t="s">
        <v>41</v>
      </c>
      <c r="B43" s="114">
        <v>0</v>
      </c>
      <c r="C43" s="114">
        <v>0.179</v>
      </c>
      <c r="D43" s="114">
        <v>0.25</v>
      </c>
      <c r="E43" s="114">
        <v>0.25</v>
      </c>
      <c r="F43" s="114">
        <v>0.25</v>
      </c>
      <c r="G43" s="114">
        <v>0.25</v>
      </c>
      <c r="H43" s="114">
        <v>0.25</v>
      </c>
      <c r="I43" s="114">
        <v>0.25</v>
      </c>
      <c r="J43" s="114">
        <v>0.25</v>
      </c>
    </row>
    <row r="44" spans="1:10" ht="15">
      <c r="A44" s="1" t="s">
        <v>42</v>
      </c>
      <c r="B44" s="114">
        <v>0</v>
      </c>
      <c r="C44" s="114">
        <v>0.179</v>
      </c>
      <c r="D44" s="114">
        <v>0.25</v>
      </c>
      <c r="E44" s="114">
        <v>0.25</v>
      </c>
      <c r="F44" s="114">
        <v>0.25</v>
      </c>
      <c r="G44" s="114">
        <v>0.25</v>
      </c>
      <c r="H44" s="114">
        <v>0.25</v>
      </c>
      <c r="I44" s="114">
        <v>0.25</v>
      </c>
      <c r="J44" s="114">
        <v>0.25</v>
      </c>
    </row>
    <row r="45" spans="1:10" ht="15">
      <c r="A45" s="1" t="s">
        <v>43</v>
      </c>
      <c r="B45" s="114">
        <v>0</v>
      </c>
      <c r="C45" s="114">
        <v>0.179</v>
      </c>
      <c r="D45" s="114">
        <v>0.25</v>
      </c>
      <c r="E45" s="114">
        <v>0.25</v>
      </c>
      <c r="F45" s="114">
        <v>0.25</v>
      </c>
      <c r="G45" s="114">
        <v>0.25</v>
      </c>
      <c r="H45" s="114">
        <v>0.25</v>
      </c>
      <c r="I45" s="114">
        <v>0.25</v>
      </c>
      <c r="J45" s="114">
        <v>0.25</v>
      </c>
    </row>
    <row r="46" spans="1:10" ht="15">
      <c r="A46" s="1" t="s">
        <v>44</v>
      </c>
      <c r="B46" s="114">
        <v>0</v>
      </c>
      <c r="C46" s="114">
        <v>0.0536</v>
      </c>
      <c r="D46" s="114">
        <v>0.25</v>
      </c>
      <c r="E46" s="114">
        <v>0.25</v>
      </c>
      <c r="F46" s="114">
        <v>0.25</v>
      </c>
      <c r="G46" s="114">
        <v>0.25</v>
      </c>
      <c r="H46" s="114">
        <v>0.25</v>
      </c>
      <c r="I46" s="114">
        <v>0.25</v>
      </c>
      <c r="J46" s="114">
        <v>0.25</v>
      </c>
    </row>
    <row r="47" spans="1:10" ht="15">
      <c r="A47" s="1" t="s">
        <v>45</v>
      </c>
      <c r="B47" s="114">
        <v>0</v>
      </c>
      <c r="C47" s="114">
        <v>0.0536</v>
      </c>
      <c r="D47" s="114">
        <v>0.25</v>
      </c>
      <c r="E47" s="114">
        <v>0.25</v>
      </c>
      <c r="F47" s="114">
        <v>0.25</v>
      </c>
      <c r="G47" s="114">
        <v>0.25</v>
      </c>
      <c r="H47" s="114">
        <v>0.25</v>
      </c>
      <c r="I47" s="114">
        <v>0.25</v>
      </c>
      <c r="J47" s="114">
        <v>0.25</v>
      </c>
    </row>
    <row r="48" spans="1:10" ht="15">
      <c r="A48" s="1" t="s">
        <v>46</v>
      </c>
      <c r="B48" s="114">
        <v>0</v>
      </c>
      <c r="C48" s="114">
        <v>0.214</v>
      </c>
      <c r="D48" s="114">
        <v>0.5</v>
      </c>
      <c r="E48" s="114">
        <v>0.5</v>
      </c>
      <c r="F48" s="114">
        <v>0.5</v>
      </c>
      <c r="G48" s="114">
        <v>0.5</v>
      </c>
      <c r="H48" s="114">
        <v>0.5</v>
      </c>
      <c r="I48" s="114">
        <v>0.5</v>
      </c>
      <c r="J48" s="114">
        <v>0.5</v>
      </c>
    </row>
    <row r="49" spans="1:10" ht="15">
      <c r="A49" s="1" t="s">
        <v>47</v>
      </c>
      <c r="B49" s="114">
        <v>0</v>
      </c>
      <c r="C49" s="114">
        <v>0.179</v>
      </c>
      <c r="D49" s="114">
        <v>0.25</v>
      </c>
      <c r="E49" s="114">
        <v>0.25</v>
      </c>
      <c r="F49" s="114">
        <v>0.25</v>
      </c>
      <c r="G49" s="114">
        <v>0.25</v>
      </c>
      <c r="H49" s="114">
        <v>0.25</v>
      </c>
      <c r="I49" s="114">
        <v>0.25</v>
      </c>
      <c r="J49" s="114">
        <v>0.25</v>
      </c>
    </row>
    <row r="50" spans="1:10" ht="15">
      <c r="A50" s="1" t="s">
        <v>48</v>
      </c>
      <c r="B50" s="114">
        <v>0</v>
      </c>
      <c r="C50" s="114">
        <v>0.179</v>
      </c>
      <c r="D50" s="114">
        <v>0.25</v>
      </c>
      <c r="E50" s="114">
        <v>0.25</v>
      </c>
      <c r="F50" s="114">
        <v>0.25</v>
      </c>
      <c r="G50" s="114">
        <v>0.25</v>
      </c>
      <c r="H50" s="114">
        <v>0.25</v>
      </c>
      <c r="I50" s="114">
        <v>0.25</v>
      </c>
      <c r="J50" s="114">
        <v>0.25</v>
      </c>
    </row>
    <row r="53" spans="1:13" ht="51" customHeight="1">
      <c r="A53" s="56" t="s">
        <v>261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E1">
      <pane ySplit="1" topLeftCell="A14" activePane="bottomLeft" state="frozen"/>
      <selection pane="topLeft" activeCell="A1" sqref="A1"/>
      <selection pane="bottomLeft" activeCell="Y35" sqref="Y35"/>
    </sheetView>
  </sheetViews>
  <sheetFormatPr defaultColWidth="11.421875" defaultRowHeight="15"/>
  <cols>
    <col min="1" max="1" width="20.28125" style="1" customWidth="1"/>
    <col min="2" max="2" width="14.140625" style="1" customWidth="1"/>
    <col min="3" max="4" width="11.28125" style="1" customWidth="1"/>
    <col min="5" max="5" width="18.140625" style="1" customWidth="1"/>
    <col min="6" max="6" width="10.7109375" style="1" customWidth="1"/>
    <col min="7" max="7" width="11.8515625" style="1" customWidth="1"/>
    <col min="8" max="8" width="13.00390625" style="1" customWidth="1"/>
    <col min="9" max="9" width="11.421875" style="1" customWidth="1"/>
    <col min="10" max="10" width="12.00390625" style="1" customWidth="1"/>
    <col min="11" max="11" width="11.57421875" style="1" customWidth="1"/>
    <col min="12" max="12" width="10.7109375" style="1" customWidth="1"/>
    <col min="13" max="13" width="11.28125" style="1" customWidth="1"/>
    <col min="14" max="14" width="11.57421875" style="1" customWidth="1"/>
    <col min="15" max="15" width="11.00390625" style="1" customWidth="1"/>
    <col min="16" max="16" width="11.57421875" style="1" customWidth="1"/>
    <col min="17" max="17" width="11.140625" style="1" customWidth="1"/>
    <col min="18" max="18" width="11.8515625" style="1" customWidth="1"/>
    <col min="19" max="19" width="11.421875" style="1" customWidth="1"/>
    <col min="20" max="22" width="10.7109375" style="1" customWidth="1"/>
    <col min="23" max="23" width="11.8515625" style="1" customWidth="1"/>
    <col min="24" max="25" width="11.28125" style="1" customWidth="1"/>
    <col min="26" max="16384" width="11.421875" style="1" customWidth="1"/>
  </cols>
  <sheetData>
    <row r="1" spans="1:25" s="10" customFormat="1" ht="70.5" customHeight="1">
      <c r="A1" s="53" t="s">
        <v>49</v>
      </c>
      <c r="B1" s="57" t="s">
        <v>232</v>
      </c>
      <c r="C1" s="57" t="s">
        <v>233</v>
      </c>
      <c r="D1" s="57" t="s">
        <v>234</v>
      </c>
      <c r="E1" s="57" t="s">
        <v>235</v>
      </c>
      <c r="F1" s="57" t="s">
        <v>236</v>
      </c>
      <c r="G1" s="57" t="s">
        <v>237</v>
      </c>
      <c r="H1" s="57" t="s">
        <v>238</v>
      </c>
      <c r="I1" s="57" t="s">
        <v>239</v>
      </c>
      <c r="J1" s="57" t="s">
        <v>240</v>
      </c>
      <c r="K1" s="57" t="s">
        <v>241</v>
      </c>
      <c r="L1" s="57" t="s">
        <v>242</v>
      </c>
      <c r="M1" s="57" t="s">
        <v>243</v>
      </c>
      <c r="N1" s="57" t="s">
        <v>244</v>
      </c>
      <c r="O1" s="57" t="s">
        <v>245</v>
      </c>
      <c r="P1" s="57" t="s">
        <v>246</v>
      </c>
      <c r="Q1" s="57" t="s">
        <v>247</v>
      </c>
      <c r="R1" s="57" t="s">
        <v>248</v>
      </c>
      <c r="S1" s="57" t="s">
        <v>249</v>
      </c>
      <c r="T1" s="57" t="s">
        <v>250</v>
      </c>
      <c r="U1" s="57" t="s">
        <v>251</v>
      </c>
      <c r="V1" s="57" t="s">
        <v>276</v>
      </c>
      <c r="W1" s="57" t="s">
        <v>277</v>
      </c>
      <c r="X1" s="57" t="s">
        <v>278</v>
      </c>
      <c r="Y1" s="57" t="s">
        <v>279</v>
      </c>
    </row>
    <row r="2" ht="15">
      <c r="A2" s="1" t="s">
        <v>0</v>
      </c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1" ht="15">
      <c r="A11" s="1" t="s">
        <v>9</v>
      </c>
    </row>
    <row r="12" ht="15">
      <c r="A12" s="1" t="s">
        <v>10</v>
      </c>
    </row>
    <row r="13" ht="15">
      <c r="A13" s="1" t="s">
        <v>11</v>
      </c>
    </row>
    <row r="14" ht="15">
      <c r="A14" s="1" t="s">
        <v>12</v>
      </c>
    </row>
    <row r="15" ht="15">
      <c r="A15" s="1" t="s">
        <v>13</v>
      </c>
    </row>
    <row r="16" ht="15">
      <c r="A16" s="1" t="s">
        <v>14</v>
      </c>
    </row>
    <row r="17" ht="15">
      <c r="A17" s="1" t="s">
        <v>15</v>
      </c>
    </row>
    <row r="18" ht="15">
      <c r="A18" s="1" t="s">
        <v>16</v>
      </c>
    </row>
    <row r="19" ht="15">
      <c r="A19" s="1" t="s">
        <v>17</v>
      </c>
    </row>
    <row r="20" ht="15">
      <c r="A20" s="1" t="s">
        <v>18</v>
      </c>
    </row>
    <row r="21" ht="15">
      <c r="A21" s="1" t="s">
        <v>19</v>
      </c>
    </row>
    <row r="22" ht="15">
      <c r="A22" s="1" t="s">
        <v>20</v>
      </c>
    </row>
    <row r="23" spans="1:25" s="64" customFormat="1" ht="15">
      <c r="A23" s="64" t="s">
        <v>21</v>
      </c>
      <c r="B23" s="64">
        <v>450.8</v>
      </c>
      <c r="C23" s="64">
        <v>269.5</v>
      </c>
      <c r="D23" s="64">
        <v>1359.6</v>
      </c>
      <c r="E23" s="64">
        <v>468.5</v>
      </c>
      <c r="F23" s="64">
        <v>575.4</v>
      </c>
      <c r="G23" s="64">
        <v>445.6</v>
      </c>
      <c r="H23" s="64">
        <v>419.2</v>
      </c>
      <c r="I23" s="64">
        <v>420.7</v>
      </c>
      <c r="J23" s="64">
        <v>313.9</v>
      </c>
      <c r="K23" s="64">
        <v>498.9</v>
      </c>
      <c r="L23" s="64">
        <v>166.5</v>
      </c>
      <c r="M23" s="64">
        <v>177.7</v>
      </c>
      <c r="N23" s="64">
        <v>367.1</v>
      </c>
      <c r="O23" s="64">
        <v>349.1</v>
      </c>
      <c r="P23" s="64">
        <v>323.9</v>
      </c>
      <c r="Q23" s="64">
        <v>356.8</v>
      </c>
      <c r="R23" s="64">
        <v>345.8</v>
      </c>
      <c r="S23" s="64">
        <v>186.7</v>
      </c>
      <c r="T23" s="64">
        <v>266.9</v>
      </c>
      <c r="U23" s="64">
        <v>348.2</v>
      </c>
      <c r="V23" s="64">
        <v>300.7</v>
      </c>
      <c r="W23" s="65">
        <v>486</v>
      </c>
      <c r="X23" s="65">
        <v>280</v>
      </c>
      <c r="Y23" s="65">
        <v>-99</v>
      </c>
    </row>
    <row r="24" spans="1:25" s="64" customFormat="1" ht="15">
      <c r="A24" s="64" t="s">
        <v>22</v>
      </c>
      <c r="B24" s="64">
        <v>61.8</v>
      </c>
      <c r="C24" s="64">
        <v>34.2</v>
      </c>
      <c r="D24" s="64">
        <v>263.2</v>
      </c>
      <c r="E24" s="64">
        <v>133.6</v>
      </c>
      <c r="F24" s="64">
        <v>67.1</v>
      </c>
      <c r="G24" s="64">
        <v>47.6</v>
      </c>
      <c r="H24" s="64">
        <v>58.1</v>
      </c>
      <c r="I24" s="64">
        <v>54.6</v>
      </c>
      <c r="J24" s="64">
        <v>28.3</v>
      </c>
      <c r="K24" s="64">
        <v>63.4</v>
      </c>
      <c r="L24" s="64">
        <v>45.2</v>
      </c>
      <c r="M24" s="64">
        <v>24</v>
      </c>
      <c r="N24" s="64">
        <v>29.8</v>
      </c>
      <c r="O24" s="64">
        <v>42.1</v>
      </c>
      <c r="P24" s="64">
        <v>53.1</v>
      </c>
      <c r="Q24" s="64">
        <v>50.7</v>
      </c>
      <c r="R24" s="64">
        <v>58</v>
      </c>
      <c r="S24" s="64">
        <v>62.9</v>
      </c>
      <c r="T24" s="64">
        <v>55.4</v>
      </c>
      <c r="U24" s="64">
        <v>58</v>
      </c>
      <c r="V24" s="64">
        <v>73.5</v>
      </c>
      <c r="W24" s="65">
        <v>-225</v>
      </c>
      <c r="X24" s="65">
        <v>-100</v>
      </c>
      <c r="Y24" s="65">
        <v>-39</v>
      </c>
    </row>
    <row r="25" spans="1:25" s="64" customFormat="1" ht="15">
      <c r="A25" s="64" t="s">
        <v>23</v>
      </c>
      <c r="D25" s="64">
        <v>56.8</v>
      </c>
      <c r="E25" s="64">
        <v>25.9</v>
      </c>
      <c r="F25" s="64">
        <v>30.2</v>
      </c>
      <c r="G25" s="64">
        <v>22.1</v>
      </c>
      <c r="H25" s="64">
        <v>19.9</v>
      </c>
      <c r="I25" s="64">
        <v>12.7</v>
      </c>
      <c r="J25" s="64">
        <v>10.8</v>
      </c>
      <c r="K25" s="64">
        <v>19.6</v>
      </c>
      <c r="L25" s="64">
        <v>13</v>
      </c>
      <c r="M25" s="64">
        <v>7.9</v>
      </c>
      <c r="N25" s="64">
        <v>15.9</v>
      </c>
      <c r="O25" s="64">
        <v>9.3</v>
      </c>
      <c r="P25" s="64">
        <v>14.3</v>
      </c>
      <c r="Q25" s="64">
        <v>18.5</v>
      </c>
      <c r="R25" s="64">
        <v>16.2</v>
      </c>
      <c r="S25" s="64">
        <v>13.9</v>
      </c>
      <c r="T25" s="64">
        <v>16.3</v>
      </c>
      <c r="U25" s="64">
        <v>20.1</v>
      </c>
      <c r="V25" s="64">
        <v>18.5</v>
      </c>
      <c r="W25" s="65">
        <v>62</v>
      </c>
      <c r="X25" s="65">
        <v>-18</v>
      </c>
      <c r="Y25" s="65">
        <v>-80</v>
      </c>
    </row>
    <row r="26" spans="1:25" s="64" customFormat="1" ht="15">
      <c r="A26" s="64" t="s">
        <v>24</v>
      </c>
      <c r="D26" s="64">
        <v>70.1</v>
      </c>
      <c r="E26" s="64">
        <v>25.5</v>
      </c>
      <c r="F26" s="64">
        <v>27.1</v>
      </c>
      <c r="G26" s="64">
        <v>14.1</v>
      </c>
      <c r="H26" s="64">
        <v>13.7</v>
      </c>
      <c r="I26" s="64">
        <v>18.4</v>
      </c>
      <c r="J26" s="64">
        <v>14.9</v>
      </c>
      <c r="K26" s="64">
        <v>19.6</v>
      </c>
      <c r="L26" s="64">
        <v>16.8</v>
      </c>
      <c r="M26" s="64">
        <v>6.4</v>
      </c>
      <c r="N26" s="64">
        <v>11.4</v>
      </c>
      <c r="O26" s="64">
        <v>-1.9</v>
      </c>
      <c r="P26" s="64">
        <v>11</v>
      </c>
      <c r="Q26" s="64">
        <v>23.4</v>
      </c>
      <c r="R26" s="64">
        <v>26.7</v>
      </c>
      <c r="S26" s="64">
        <v>21.2</v>
      </c>
      <c r="T26" s="64">
        <v>20.3</v>
      </c>
      <c r="U26" s="64">
        <v>24.9</v>
      </c>
      <c r="V26" s="64">
        <v>26.2</v>
      </c>
      <c r="W26" s="65">
        <v>34</v>
      </c>
      <c r="X26" s="65">
        <v>63</v>
      </c>
      <c r="Y26" s="65">
        <v>96</v>
      </c>
    </row>
    <row r="27" spans="1:25" s="64" customFormat="1" ht="15">
      <c r="A27" s="64" t="s">
        <v>25</v>
      </c>
      <c r="D27" s="64">
        <v>111.4</v>
      </c>
      <c r="E27" s="64">
        <v>60.8</v>
      </c>
      <c r="F27" s="64">
        <v>34.7</v>
      </c>
      <c r="G27" s="64">
        <v>19.8</v>
      </c>
      <c r="H27" s="64">
        <v>15.3</v>
      </c>
      <c r="I27" s="64">
        <v>18.8</v>
      </c>
      <c r="J27" s="64">
        <v>19.6</v>
      </c>
      <c r="K27" s="64">
        <v>34.5</v>
      </c>
      <c r="L27" s="64">
        <v>24.8</v>
      </c>
      <c r="M27" s="64">
        <v>14.9</v>
      </c>
      <c r="N27" s="64">
        <v>19.1</v>
      </c>
      <c r="O27" s="64">
        <v>2.8</v>
      </c>
      <c r="P27" s="64">
        <v>1.4</v>
      </c>
      <c r="Q27" s="64">
        <v>12.7</v>
      </c>
      <c r="R27" s="64">
        <v>22.8</v>
      </c>
      <c r="S27" s="64">
        <v>19.6</v>
      </c>
      <c r="T27" s="64">
        <v>20.7</v>
      </c>
      <c r="U27" s="64">
        <v>22.3</v>
      </c>
      <c r="V27" s="64">
        <v>19.7</v>
      </c>
      <c r="W27" s="65">
        <v>146</v>
      </c>
      <c r="X27" s="65">
        <v>102</v>
      </c>
      <c r="Y27" s="65">
        <v>89</v>
      </c>
    </row>
    <row r="28" spans="1:25" s="64" customFormat="1" ht="15">
      <c r="A28" s="64" t="s">
        <v>26</v>
      </c>
      <c r="B28" s="64">
        <v>6.7</v>
      </c>
      <c r="C28" s="64">
        <v>34.7</v>
      </c>
      <c r="D28" s="64">
        <v>45.6</v>
      </c>
      <c r="E28" s="64">
        <v>35.6</v>
      </c>
      <c r="F28" s="64">
        <v>16.8</v>
      </c>
      <c r="G28" s="64">
        <v>13</v>
      </c>
      <c r="H28" s="66">
        <v>20.8</v>
      </c>
      <c r="I28" s="64">
        <v>19.5</v>
      </c>
      <c r="J28" s="64">
        <v>12.3</v>
      </c>
      <c r="K28" s="64">
        <v>21.5</v>
      </c>
      <c r="L28" s="64">
        <v>7.3</v>
      </c>
      <c r="M28" s="64">
        <v>4.2</v>
      </c>
      <c r="N28" s="64">
        <v>7.6</v>
      </c>
      <c r="O28" s="64">
        <v>2.5</v>
      </c>
      <c r="P28" s="64">
        <v>3.3</v>
      </c>
      <c r="Q28" s="64">
        <v>9.8</v>
      </c>
      <c r="R28" s="64">
        <v>9.4</v>
      </c>
      <c r="S28" s="64">
        <v>11.9</v>
      </c>
      <c r="T28" s="64">
        <v>11.7</v>
      </c>
      <c r="U28" s="64">
        <v>17.1</v>
      </c>
      <c r="V28" s="64">
        <v>13.9</v>
      </c>
      <c r="W28" s="65">
        <v>82</v>
      </c>
      <c r="X28" s="65">
        <v>67</v>
      </c>
      <c r="Y28" s="65">
        <v>44</v>
      </c>
    </row>
    <row r="29" spans="1:25" s="64" customFormat="1" ht="15">
      <c r="A29" s="64" t="s">
        <v>27</v>
      </c>
      <c r="B29" s="64">
        <v>46.8</v>
      </c>
      <c r="C29" s="64">
        <v>44</v>
      </c>
      <c r="D29" s="64">
        <v>33</v>
      </c>
      <c r="E29" s="64">
        <v>33.3</v>
      </c>
      <c r="F29" s="64">
        <v>16.4</v>
      </c>
      <c r="G29" s="64">
        <v>7.8</v>
      </c>
      <c r="H29" s="64">
        <v>12.7</v>
      </c>
      <c r="I29" s="64">
        <v>8.9</v>
      </c>
      <c r="J29" s="64">
        <v>13.9</v>
      </c>
      <c r="K29" s="64">
        <v>20.5</v>
      </c>
      <c r="L29" s="64">
        <v>23.2</v>
      </c>
      <c r="M29" s="64">
        <v>14.6</v>
      </c>
      <c r="N29" s="64">
        <v>8.1</v>
      </c>
      <c r="O29" s="64">
        <v>7.1</v>
      </c>
      <c r="P29" s="64">
        <v>4.7</v>
      </c>
      <c r="Q29" s="64">
        <v>9.3</v>
      </c>
      <c r="R29" s="64">
        <v>12.3</v>
      </c>
      <c r="S29" s="64">
        <v>10.8</v>
      </c>
      <c r="T29" s="64">
        <v>9.9</v>
      </c>
      <c r="U29" s="64">
        <v>13.1</v>
      </c>
      <c r="V29" s="64">
        <v>14.3</v>
      </c>
      <c r="W29" s="65">
        <v>136</v>
      </c>
      <c r="X29" s="65">
        <v>11</v>
      </c>
      <c r="Y29" s="65">
        <v>-115</v>
      </c>
    </row>
    <row r="30" spans="1:25" s="64" customFormat="1" ht="15">
      <c r="A30" s="64" t="s">
        <v>28</v>
      </c>
      <c r="B30" s="64">
        <v>45.1</v>
      </c>
      <c r="C30" s="64">
        <v>20.7</v>
      </c>
      <c r="D30" s="64">
        <v>59</v>
      </c>
      <c r="E30" s="64">
        <v>39.3</v>
      </c>
      <c r="F30" s="64">
        <v>10.2</v>
      </c>
      <c r="G30" s="64">
        <v>14</v>
      </c>
      <c r="H30" s="64">
        <v>31.3</v>
      </c>
      <c r="I30" s="64">
        <v>18.7</v>
      </c>
      <c r="J30" s="64">
        <v>23</v>
      </c>
      <c r="K30" s="64">
        <v>40.1</v>
      </c>
      <c r="L30" s="64">
        <v>8.8</v>
      </c>
      <c r="M30" s="64">
        <v>1.4</v>
      </c>
      <c r="N30" s="64">
        <v>11.8</v>
      </c>
      <c r="O30" s="64">
        <v>3.5</v>
      </c>
      <c r="P30" s="64">
        <v>3.9</v>
      </c>
      <c r="Q30" s="64">
        <v>10.2</v>
      </c>
      <c r="R30" s="64">
        <v>13.3</v>
      </c>
      <c r="S30" s="64">
        <v>11.6</v>
      </c>
      <c r="T30" s="64">
        <v>10.4</v>
      </c>
      <c r="U30" s="64">
        <v>14.7</v>
      </c>
      <c r="V30" s="64">
        <v>14.6</v>
      </c>
      <c r="W30" s="65">
        <v>-46</v>
      </c>
      <c r="X30" s="65">
        <v>-79</v>
      </c>
      <c r="Y30" s="65">
        <v>-276</v>
      </c>
    </row>
    <row r="31" spans="1:25" s="64" customFormat="1" ht="15">
      <c r="A31" s="64" t="s">
        <v>29</v>
      </c>
      <c r="B31" s="64">
        <v>33.4</v>
      </c>
      <c r="C31" s="64">
        <v>28.4</v>
      </c>
      <c r="D31" s="64">
        <v>34.6</v>
      </c>
      <c r="E31" s="64">
        <v>40</v>
      </c>
      <c r="F31" s="64">
        <v>7.7</v>
      </c>
      <c r="G31" s="64">
        <v>15</v>
      </c>
      <c r="H31" s="64">
        <v>28.1</v>
      </c>
      <c r="I31" s="64">
        <v>31.2</v>
      </c>
      <c r="J31" s="64">
        <v>26.3</v>
      </c>
      <c r="K31" s="64">
        <v>35.8</v>
      </c>
      <c r="L31" s="64">
        <v>38.8</v>
      </c>
      <c r="M31" s="64">
        <v>25.5</v>
      </c>
      <c r="N31" s="64">
        <v>23.3</v>
      </c>
      <c r="O31" s="64">
        <v>15.4</v>
      </c>
      <c r="P31" s="64">
        <v>11</v>
      </c>
      <c r="Q31" s="64">
        <v>13.7</v>
      </c>
      <c r="R31" s="64">
        <v>14.7</v>
      </c>
      <c r="S31" s="64">
        <v>13.9</v>
      </c>
      <c r="T31" s="64">
        <v>12.9</v>
      </c>
      <c r="U31" s="64">
        <v>15</v>
      </c>
      <c r="V31" s="64">
        <v>12.6</v>
      </c>
      <c r="W31" s="65">
        <v>-109</v>
      </c>
      <c r="X31" s="65">
        <v>-161</v>
      </c>
      <c r="Y31" s="65">
        <v>-88</v>
      </c>
    </row>
    <row r="32" spans="1:25" s="64" customFormat="1" ht="15">
      <c r="A32" s="64" t="s">
        <v>30</v>
      </c>
      <c r="B32" s="64">
        <v>180</v>
      </c>
      <c r="C32" s="64">
        <v>140.7</v>
      </c>
      <c r="D32" s="64">
        <v>162.7</v>
      </c>
      <c r="E32" s="64">
        <v>173.7</v>
      </c>
      <c r="F32" s="64">
        <v>45.2</v>
      </c>
      <c r="G32" s="64">
        <v>57.7</v>
      </c>
      <c r="H32" s="64">
        <v>101.8</v>
      </c>
      <c r="I32" s="64">
        <v>55.9</v>
      </c>
      <c r="J32" s="64">
        <v>44.2</v>
      </c>
      <c r="K32" s="64">
        <v>72.1</v>
      </c>
      <c r="L32" s="64">
        <v>53.8</v>
      </c>
      <c r="M32" s="64">
        <v>101.4</v>
      </c>
      <c r="N32" s="64">
        <v>77.4</v>
      </c>
      <c r="O32" s="64">
        <v>129.9</v>
      </c>
      <c r="P32" s="64">
        <v>150.2</v>
      </c>
      <c r="Q32" s="64">
        <v>191.5</v>
      </c>
      <c r="R32" s="64">
        <v>163.3</v>
      </c>
      <c r="S32" s="64">
        <v>126.2</v>
      </c>
      <c r="T32" s="64">
        <v>93.5</v>
      </c>
      <c r="U32" s="64">
        <v>73.8</v>
      </c>
      <c r="V32" s="64">
        <v>82.8</v>
      </c>
      <c r="W32" s="65">
        <v>616</v>
      </c>
      <c r="X32" s="65">
        <v>-547</v>
      </c>
      <c r="Y32" s="65">
        <v>-820</v>
      </c>
    </row>
    <row r="33" spans="1:25" s="64" customFormat="1" ht="15">
      <c r="A33" s="64" t="s">
        <v>31</v>
      </c>
      <c r="B33" s="64">
        <v>56.6</v>
      </c>
      <c r="C33" s="64">
        <v>51.6</v>
      </c>
      <c r="D33" s="64">
        <v>54.7</v>
      </c>
      <c r="E33" s="64">
        <v>37.6</v>
      </c>
      <c r="F33" s="64">
        <v>8.4</v>
      </c>
      <c r="G33" s="64">
        <v>2.8</v>
      </c>
      <c r="H33" s="64">
        <v>13.7</v>
      </c>
      <c r="I33" s="64">
        <v>-8.9</v>
      </c>
      <c r="J33" s="64">
        <v>16.4</v>
      </c>
      <c r="K33" s="64">
        <v>22</v>
      </c>
      <c r="L33" s="64">
        <v>8.4</v>
      </c>
      <c r="M33" s="64">
        <v>8.7</v>
      </c>
      <c r="N33" s="64">
        <v>3.4</v>
      </c>
      <c r="O33" s="64">
        <v>8.2</v>
      </c>
      <c r="P33" s="64">
        <v>12.1</v>
      </c>
      <c r="Q33" s="64">
        <v>17.1</v>
      </c>
      <c r="R33" s="64">
        <v>25.1</v>
      </c>
      <c r="S33" s="64">
        <v>18.3</v>
      </c>
      <c r="T33" s="64">
        <v>17.3</v>
      </c>
      <c r="U33" s="64">
        <v>22.2</v>
      </c>
      <c r="V33" s="64">
        <v>14.9</v>
      </c>
      <c r="W33" s="65">
        <v>110</v>
      </c>
      <c r="X33" s="65">
        <v>-90</v>
      </c>
      <c r="Y33" s="65">
        <v>-168</v>
      </c>
    </row>
    <row r="34" spans="1:25" s="64" customFormat="1" ht="15">
      <c r="A34" s="64" t="s">
        <v>32</v>
      </c>
      <c r="B34" s="64">
        <v>136.3</v>
      </c>
      <c r="C34" s="64">
        <v>98.1</v>
      </c>
      <c r="D34" s="64">
        <v>67.4</v>
      </c>
      <c r="E34" s="64">
        <v>62.7</v>
      </c>
      <c r="F34" s="64">
        <v>-0.3</v>
      </c>
      <c r="G34" s="64">
        <v>20.9</v>
      </c>
      <c r="H34" s="64">
        <v>16.7</v>
      </c>
      <c r="I34" s="64">
        <v>14.3</v>
      </c>
      <c r="J34" s="64">
        <v>42.3</v>
      </c>
      <c r="K34" s="64">
        <v>43.6</v>
      </c>
      <c r="L34" s="64">
        <v>43.6</v>
      </c>
      <c r="M34" s="64">
        <v>34.2</v>
      </c>
      <c r="N34" s="64">
        <v>35.3</v>
      </c>
      <c r="O34" s="64">
        <v>35.7</v>
      </c>
      <c r="P34" s="64">
        <v>17.3</v>
      </c>
      <c r="Q34" s="64">
        <v>44.6</v>
      </c>
      <c r="R34" s="64">
        <v>50.9</v>
      </c>
      <c r="S34" s="64">
        <v>41.8</v>
      </c>
      <c r="T34" s="64">
        <v>42.3</v>
      </c>
      <c r="U34" s="64">
        <v>43</v>
      </c>
      <c r="V34" s="64">
        <v>49.2</v>
      </c>
      <c r="W34" s="65">
        <v>460</v>
      </c>
      <c r="X34" s="65">
        <v>190</v>
      </c>
      <c r="Y34" s="65">
        <v>-581</v>
      </c>
    </row>
    <row r="35" spans="1:25" s="64" customFormat="1" ht="15">
      <c r="A35" s="64" t="s">
        <v>33</v>
      </c>
      <c r="B35" s="64">
        <v>58.6</v>
      </c>
      <c r="C35" s="64">
        <v>29.3</v>
      </c>
      <c r="D35" s="64">
        <v>40.1</v>
      </c>
      <c r="E35" s="64">
        <v>20.8</v>
      </c>
      <c r="F35" s="64">
        <v>3.7</v>
      </c>
      <c r="G35" s="64">
        <v>32.9</v>
      </c>
      <c r="H35" s="64">
        <v>18</v>
      </c>
      <c r="I35" s="64">
        <v>11.3</v>
      </c>
      <c r="J35" s="64">
        <v>12.2</v>
      </c>
      <c r="K35" s="64">
        <v>16.4</v>
      </c>
      <c r="L35" s="64">
        <v>16.5</v>
      </c>
      <c r="M35" s="64">
        <v>8</v>
      </c>
      <c r="N35" s="64">
        <v>9.7</v>
      </c>
      <c r="O35" s="64">
        <v>10.2</v>
      </c>
      <c r="P35" s="64">
        <v>7.7</v>
      </c>
      <c r="Q35" s="64">
        <v>8.4</v>
      </c>
      <c r="R35" s="66">
        <v>12.8</v>
      </c>
      <c r="S35" s="64">
        <v>9.5</v>
      </c>
      <c r="T35" s="64">
        <v>9.9</v>
      </c>
      <c r="U35" s="64">
        <v>6.8</v>
      </c>
      <c r="V35" s="64">
        <v>8.6</v>
      </c>
      <c r="W35" s="65">
        <v>9</v>
      </c>
      <c r="X35" s="65">
        <v>-8</v>
      </c>
      <c r="Y35" s="65">
        <v>-83</v>
      </c>
    </row>
    <row r="36" spans="1:25" s="64" customFormat="1" ht="15">
      <c r="A36" s="64" t="s">
        <v>34</v>
      </c>
      <c r="B36" s="64">
        <v>13.2</v>
      </c>
      <c r="C36" s="66">
        <v>14.3</v>
      </c>
      <c r="D36" s="64">
        <v>26.7</v>
      </c>
      <c r="E36" s="64">
        <v>30.4</v>
      </c>
      <c r="F36" s="64">
        <v>20.3</v>
      </c>
      <c r="G36" s="64">
        <v>8.3</v>
      </c>
      <c r="H36" s="64">
        <v>15</v>
      </c>
      <c r="I36" s="64">
        <v>13.5</v>
      </c>
      <c r="J36" s="64">
        <v>12.9</v>
      </c>
      <c r="K36" s="64">
        <v>22.3</v>
      </c>
      <c r="L36" s="64">
        <v>13.8</v>
      </c>
      <c r="M36" s="64">
        <v>11.9</v>
      </c>
      <c r="N36" s="64">
        <v>12.7</v>
      </c>
      <c r="O36" s="64">
        <v>8.2</v>
      </c>
      <c r="P36" s="64">
        <v>9.2</v>
      </c>
      <c r="Q36" s="64">
        <v>14.3</v>
      </c>
      <c r="R36" s="64">
        <v>17.1</v>
      </c>
      <c r="S36" s="64">
        <v>14.9</v>
      </c>
      <c r="T36" s="64">
        <v>14</v>
      </c>
      <c r="U36" s="64">
        <v>13.3</v>
      </c>
      <c r="V36" s="64">
        <v>14.5</v>
      </c>
      <c r="W36" s="65">
        <v>144</v>
      </c>
      <c r="X36" s="65">
        <v>107</v>
      </c>
      <c r="Y36" s="65">
        <v>-119</v>
      </c>
    </row>
    <row r="37" ht="15">
      <c r="A37" s="1" t="s">
        <v>35</v>
      </c>
    </row>
    <row r="38" ht="15">
      <c r="A38" s="1" t="s">
        <v>36</v>
      </c>
    </row>
    <row r="39" ht="15">
      <c r="A39" s="1" t="s">
        <v>37</v>
      </c>
    </row>
    <row r="40" ht="15">
      <c r="A40" s="1" t="s">
        <v>38</v>
      </c>
    </row>
    <row r="41" ht="15">
      <c r="A41" s="1" t="s">
        <v>39</v>
      </c>
    </row>
    <row r="42" ht="15">
      <c r="A42" s="1" t="s">
        <v>40</v>
      </c>
    </row>
    <row r="43" ht="15">
      <c r="A43" s="1" t="s">
        <v>41</v>
      </c>
    </row>
    <row r="44" ht="15">
      <c r="A44" s="1" t="s">
        <v>42</v>
      </c>
    </row>
    <row r="45" ht="15">
      <c r="A45" s="1" t="s">
        <v>43</v>
      </c>
    </row>
    <row r="46" ht="15">
      <c r="A46" s="1" t="s">
        <v>44</v>
      </c>
    </row>
    <row r="47" ht="15">
      <c r="A47" s="1" t="s">
        <v>45</v>
      </c>
    </row>
    <row r="48" ht="15">
      <c r="A48" s="1" t="s">
        <v>46</v>
      </c>
    </row>
    <row r="49" ht="15">
      <c r="A49" s="1" t="s">
        <v>47</v>
      </c>
    </row>
    <row r="50" ht="15">
      <c r="A50" s="1" t="s">
        <v>48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51"/>
  <sheetViews>
    <sheetView zoomScalePageLayoutView="0" workbookViewId="0" topLeftCell="K1">
      <pane ySplit="1" topLeftCell="A8" activePane="bottomLeft" state="frozen"/>
      <selection pane="topLeft" activeCell="A1" sqref="A1"/>
      <selection pane="bottomLeft" activeCell="X24" sqref="X24:X37"/>
    </sheetView>
  </sheetViews>
  <sheetFormatPr defaultColWidth="11.421875" defaultRowHeight="15"/>
  <cols>
    <col min="1" max="1" width="20.28125" style="10" customWidth="1"/>
    <col min="2" max="2" width="16.421875" style="10" customWidth="1"/>
    <col min="3" max="3" width="17.421875" style="10" customWidth="1"/>
    <col min="4" max="4" width="17.00390625" style="10" customWidth="1"/>
    <col min="5" max="5" width="16.421875" style="10" customWidth="1"/>
    <col min="6" max="6" width="20.140625" style="10" customWidth="1"/>
    <col min="7" max="7" width="18.421875" style="10" customWidth="1"/>
    <col min="8" max="8" width="19.140625" style="10" customWidth="1"/>
    <col min="9" max="10" width="19.421875" style="10" customWidth="1"/>
    <col min="11" max="11" width="14.140625" style="10" customWidth="1"/>
    <col min="12" max="12" width="16.28125" style="10" customWidth="1"/>
    <col min="13" max="13" width="14.00390625" style="10" customWidth="1"/>
    <col min="14" max="14" width="14.28125" style="10" customWidth="1"/>
    <col min="15" max="15" width="16.57421875" style="10" customWidth="1"/>
    <col min="16" max="16" width="15.8515625" style="10" customWidth="1"/>
    <col min="17" max="19" width="16.28125" style="10" customWidth="1"/>
    <col min="20" max="20" width="15.28125" style="10" customWidth="1"/>
    <col min="21" max="21" width="14.57421875" style="10" customWidth="1"/>
    <col min="22" max="22" width="15.421875" style="10" customWidth="1"/>
    <col min="23" max="24" width="15.28125" style="10" customWidth="1"/>
    <col min="25" max="25" width="18.140625" style="10" customWidth="1"/>
    <col min="26" max="27" width="18.57421875" style="10" customWidth="1"/>
    <col min="28" max="28" width="19.140625" style="10" customWidth="1"/>
    <col min="29" max="29" width="17.57421875" style="10" customWidth="1"/>
    <col min="30" max="30" width="11.421875" style="11" customWidth="1"/>
    <col min="31" max="16384" width="11.421875" style="10" customWidth="1"/>
  </cols>
  <sheetData>
    <row r="1" spans="1:29" ht="42.75" customHeight="1">
      <c r="A1" s="53" t="s">
        <v>49</v>
      </c>
      <c r="B1" s="57" t="s">
        <v>93</v>
      </c>
      <c r="C1" s="57" t="s">
        <v>94</v>
      </c>
      <c r="D1" s="57" t="s">
        <v>95</v>
      </c>
      <c r="E1" s="57" t="s">
        <v>96</v>
      </c>
      <c r="F1" s="57" t="s">
        <v>97</v>
      </c>
      <c r="G1" s="57" t="s">
        <v>98</v>
      </c>
      <c r="H1" s="57" t="s">
        <v>99</v>
      </c>
      <c r="I1" s="57" t="s">
        <v>100</v>
      </c>
      <c r="J1" s="58" t="s">
        <v>272</v>
      </c>
      <c r="K1" s="57" t="s">
        <v>101</v>
      </c>
      <c r="L1" s="57" t="s">
        <v>102</v>
      </c>
      <c r="M1" s="57" t="s">
        <v>103</v>
      </c>
      <c r="N1" s="57" t="s">
        <v>104</v>
      </c>
      <c r="O1" s="58" t="s">
        <v>105</v>
      </c>
      <c r="P1" s="58" t="s">
        <v>106</v>
      </c>
      <c r="Q1" s="58" t="s">
        <v>107</v>
      </c>
      <c r="R1" s="58" t="s">
        <v>108</v>
      </c>
      <c r="S1" s="58" t="s">
        <v>273</v>
      </c>
      <c r="T1" s="58" t="s">
        <v>109</v>
      </c>
      <c r="U1" s="58" t="s">
        <v>110</v>
      </c>
      <c r="V1" s="58" t="s">
        <v>111</v>
      </c>
      <c r="W1" s="58" t="s">
        <v>112</v>
      </c>
      <c r="X1" s="58" t="s">
        <v>274</v>
      </c>
      <c r="Y1" s="58" t="s">
        <v>113</v>
      </c>
      <c r="Z1" s="58" t="s">
        <v>114</v>
      </c>
      <c r="AA1" s="58" t="s">
        <v>115</v>
      </c>
      <c r="AB1" s="58" t="s">
        <v>116</v>
      </c>
      <c r="AC1" s="59" t="s">
        <v>275</v>
      </c>
    </row>
    <row r="2" spans="1:30" ht="15">
      <c r="A2" s="10" t="s">
        <v>0</v>
      </c>
      <c r="B2" s="40">
        <v>135</v>
      </c>
      <c r="C2" s="40">
        <v>122</v>
      </c>
      <c r="D2" s="40">
        <v>60</v>
      </c>
      <c r="E2" s="40">
        <v>46</v>
      </c>
      <c r="F2" s="40">
        <v>0.002</v>
      </c>
      <c r="G2" s="40"/>
      <c r="H2" s="40">
        <v>0.018</v>
      </c>
      <c r="I2" s="40">
        <v>0.01</v>
      </c>
      <c r="J2" s="40"/>
      <c r="K2" s="40"/>
      <c r="L2" s="40"/>
      <c r="M2" s="40"/>
      <c r="N2" s="40">
        <v>1</v>
      </c>
      <c r="AD2" s="63"/>
    </row>
    <row r="3" spans="1:30" ht="15">
      <c r="A3" s="10" t="s">
        <v>1</v>
      </c>
      <c r="B3" s="40">
        <v>230</v>
      </c>
      <c r="C3" s="40">
        <v>172</v>
      </c>
      <c r="D3" s="40">
        <v>171</v>
      </c>
      <c r="E3" s="40">
        <v>193</v>
      </c>
      <c r="F3" s="40"/>
      <c r="G3" s="45"/>
      <c r="H3" s="40">
        <v>0.0037</v>
      </c>
      <c r="I3" s="40">
        <v>0.049</v>
      </c>
      <c r="J3" s="40">
        <v>0.175</v>
      </c>
      <c r="K3" s="40"/>
      <c r="L3" s="40"/>
      <c r="M3" s="40"/>
      <c r="N3" s="40">
        <v>2</v>
      </c>
      <c r="AD3" s="63"/>
    </row>
    <row r="4" spans="1:30" ht="15">
      <c r="A4" s="10" t="s">
        <v>2</v>
      </c>
      <c r="B4" s="40">
        <v>158</v>
      </c>
      <c r="C4" s="40"/>
      <c r="D4" s="40">
        <v>13</v>
      </c>
      <c r="E4" s="40">
        <v>4</v>
      </c>
      <c r="F4" s="40"/>
      <c r="G4" s="45"/>
      <c r="H4" s="40"/>
      <c r="I4" s="40"/>
      <c r="J4" s="40"/>
      <c r="K4" s="40"/>
      <c r="L4" s="40"/>
      <c r="M4" s="40"/>
      <c r="N4" s="40">
        <v>1</v>
      </c>
      <c r="AD4" s="63"/>
    </row>
    <row r="5" spans="1:30" ht="15">
      <c r="A5" s="10" t="s">
        <v>3</v>
      </c>
      <c r="B5" s="40"/>
      <c r="C5" s="40">
        <v>956</v>
      </c>
      <c r="D5" s="40">
        <v>463</v>
      </c>
      <c r="E5" s="40">
        <v>457</v>
      </c>
      <c r="F5" s="40"/>
      <c r="G5" s="45"/>
      <c r="H5" s="40">
        <v>0.522</v>
      </c>
      <c r="I5" s="40">
        <v>0.93</v>
      </c>
      <c r="J5" s="40">
        <v>0.803</v>
      </c>
      <c r="K5" s="40"/>
      <c r="L5" s="40"/>
      <c r="M5" s="40"/>
      <c r="N5" s="40">
        <v>0</v>
      </c>
      <c r="AD5" s="63"/>
    </row>
    <row r="6" spans="1:30" ht="15">
      <c r="A6" s="10" t="s">
        <v>4</v>
      </c>
      <c r="B6" s="40">
        <v>45</v>
      </c>
      <c r="C6" s="40"/>
      <c r="D6" s="40">
        <v>74</v>
      </c>
      <c r="E6" s="40">
        <v>28</v>
      </c>
      <c r="F6" s="40">
        <v>0.003</v>
      </c>
      <c r="G6" s="45"/>
      <c r="H6" s="40">
        <v>0.005</v>
      </c>
      <c r="I6" s="40">
        <v>0.01</v>
      </c>
      <c r="J6" s="40"/>
      <c r="K6" s="40"/>
      <c r="L6" s="40"/>
      <c r="M6" s="40"/>
      <c r="N6" s="40">
        <v>3</v>
      </c>
      <c r="AD6" s="63"/>
    </row>
    <row r="7" spans="1:30" ht="15">
      <c r="A7" s="10" t="s">
        <v>5</v>
      </c>
      <c r="B7" s="40">
        <v>337</v>
      </c>
      <c r="C7" s="40">
        <v>237</v>
      </c>
      <c r="D7" s="40">
        <v>173</v>
      </c>
      <c r="E7" s="40">
        <v>118</v>
      </c>
      <c r="F7" s="40">
        <v>0.01</v>
      </c>
      <c r="G7" s="45"/>
      <c r="H7" s="40">
        <v>0.035</v>
      </c>
      <c r="I7" s="40">
        <v>0.1</v>
      </c>
      <c r="J7" s="40">
        <v>0.214</v>
      </c>
      <c r="K7" s="40">
        <v>1</v>
      </c>
      <c r="L7" s="40"/>
      <c r="M7" s="40"/>
      <c r="N7" s="40">
        <v>1</v>
      </c>
      <c r="AD7" s="63"/>
    </row>
    <row r="8" spans="1:30" ht="15">
      <c r="A8" s="10" t="s">
        <v>6</v>
      </c>
      <c r="B8" s="40">
        <v>3730</v>
      </c>
      <c r="C8" s="40">
        <v>4922</v>
      </c>
      <c r="D8" s="40">
        <v>4086</v>
      </c>
      <c r="E8" s="40">
        <v>2157</v>
      </c>
      <c r="F8" s="40">
        <v>0.49</v>
      </c>
      <c r="G8" s="45"/>
      <c r="H8" s="40">
        <v>5.1</v>
      </c>
      <c r="I8" s="40">
        <v>8.6</v>
      </c>
      <c r="J8" s="40">
        <v>26.6</v>
      </c>
      <c r="K8" s="40">
        <v>13</v>
      </c>
      <c r="L8" s="40"/>
      <c r="M8" s="40"/>
      <c r="N8" s="40">
        <v>5</v>
      </c>
      <c r="AD8" s="63"/>
    </row>
    <row r="9" spans="1:30" ht="15">
      <c r="A9" s="10" t="s">
        <v>7</v>
      </c>
      <c r="B9" s="40">
        <v>1441</v>
      </c>
      <c r="C9" s="40">
        <v>914</v>
      </c>
      <c r="D9" s="40">
        <v>836</v>
      </c>
      <c r="E9" s="40">
        <v>1013</v>
      </c>
      <c r="F9" s="40">
        <v>0.04</v>
      </c>
      <c r="G9" s="45"/>
      <c r="H9" s="40">
        <v>1.3</v>
      </c>
      <c r="I9" s="40">
        <v>4.1</v>
      </c>
      <c r="J9" s="40">
        <v>4.2</v>
      </c>
      <c r="K9" s="40">
        <v>3</v>
      </c>
      <c r="L9" s="40"/>
      <c r="M9" s="40"/>
      <c r="N9" s="40">
        <v>5</v>
      </c>
      <c r="AD9" s="63"/>
    </row>
    <row r="10" spans="1:30" ht="15">
      <c r="A10" s="10" t="s">
        <v>8</v>
      </c>
      <c r="B10" s="40"/>
      <c r="C10" s="40">
        <v>25</v>
      </c>
      <c r="D10" s="40">
        <v>50</v>
      </c>
      <c r="E10" s="40">
        <v>18</v>
      </c>
      <c r="F10" s="40"/>
      <c r="G10" s="45"/>
      <c r="H10" s="40"/>
      <c r="I10" s="40">
        <v>0.002</v>
      </c>
      <c r="J10" s="40"/>
      <c r="K10" s="40"/>
      <c r="L10" s="40"/>
      <c r="M10" s="40"/>
      <c r="N10" s="40">
        <v>1</v>
      </c>
      <c r="AD10" s="63"/>
    </row>
    <row r="11" spans="1:30" ht="15">
      <c r="A11" s="10" t="s">
        <v>9</v>
      </c>
      <c r="B11" s="40">
        <v>490</v>
      </c>
      <c r="C11" s="40">
        <v>1111</v>
      </c>
      <c r="D11" s="40">
        <v>598</v>
      </c>
      <c r="E11" s="40">
        <v>714</v>
      </c>
      <c r="F11" s="40">
        <v>0.018</v>
      </c>
      <c r="G11" s="45"/>
      <c r="H11" s="40">
        <v>0.019</v>
      </c>
      <c r="I11" s="40">
        <v>0.36</v>
      </c>
      <c r="J11" s="40">
        <v>0.59</v>
      </c>
      <c r="K11" s="40"/>
      <c r="L11" s="40"/>
      <c r="M11" s="40"/>
      <c r="N11" s="40">
        <v>1</v>
      </c>
      <c r="AD11" s="63"/>
    </row>
    <row r="12" spans="1:30" ht="15">
      <c r="A12" s="10" t="s">
        <v>10</v>
      </c>
      <c r="B12" s="40">
        <v>19</v>
      </c>
      <c r="C12" s="40"/>
      <c r="D12" s="40"/>
      <c r="E12" s="40"/>
      <c r="F12" s="40"/>
      <c r="G12" s="45"/>
      <c r="H12" s="40"/>
      <c r="I12" s="40"/>
      <c r="J12" s="40"/>
      <c r="K12" s="40"/>
      <c r="L12" s="40"/>
      <c r="M12" s="40"/>
      <c r="N12" s="40">
        <v>0</v>
      </c>
      <c r="AD12" s="63"/>
    </row>
    <row r="13" spans="1:30" ht="15">
      <c r="A13" s="10" t="s">
        <v>11</v>
      </c>
      <c r="B13" s="40">
        <v>483</v>
      </c>
      <c r="C13" s="40">
        <v>292</v>
      </c>
      <c r="D13" s="40">
        <v>124</v>
      </c>
      <c r="E13" s="40">
        <v>49</v>
      </c>
      <c r="F13" s="40">
        <v>0.006</v>
      </c>
      <c r="G13" s="45"/>
      <c r="H13" s="40">
        <v>0.076</v>
      </c>
      <c r="I13" s="40">
        <v>0.18</v>
      </c>
      <c r="J13" s="40">
        <v>0.31</v>
      </c>
      <c r="K13" s="40">
        <v>1</v>
      </c>
      <c r="L13" s="40"/>
      <c r="M13" s="40"/>
      <c r="N13" s="40">
        <v>1</v>
      </c>
      <c r="AD13" s="63"/>
    </row>
    <row r="14" spans="1:30" ht="15">
      <c r="A14" s="10" t="s">
        <v>12</v>
      </c>
      <c r="B14" s="40">
        <v>150</v>
      </c>
      <c r="C14" s="40">
        <v>267</v>
      </c>
      <c r="D14" s="40">
        <v>116</v>
      </c>
      <c r="E14" s="40">
        <v>66</v>
      </c>
      <c r="F14" s="40">
        <v>0.01</v>
      </c>
      <c r="G14" s="45"/>
      <c r="H14" s="40">
        <v>0.006</v>
      </c>
      <c r="I14" s="40">
        <v>0.012</v>
      </c>
      <c r="J14" s="40">
        <v>0.028</v>
      </c>
      <c r="K14" s="40"/>
      <c r="L14" s="40"/>
      <c r="M14" s="40"/>
      <c r="N14" s="40">
        <v>2</v>
      </c>
      <c r="AD14" s="63"/>
    </row>
    <row r="15" spans="1:30" ht="15">
      <c r="A15" s="10" t="s">
        <v>13</v>
      </c>
      <c r="B15" s="40">
        <v>339</v>
      </c>
      <c r="C15" s="40">
        <v>426</v>
      </c>
      <c r="D15" s="40">
        <v>193</v>
      </c>
      <c r="E15" s="40">
        <v>49</v>
      </c>
      <c r="F15" s="40">
        <v>0.01</v>
      </c>
      <c r="G15" s="45"/>
      <c r="H15" s="40">
        <v>0.021</v>
      </c>
      <c r="I15" s="40">
        <v>0.01</v>
      </c>
      <c r="J15" s="40">
        <v>0.058</v>
      </c>
      <c r="K15" s="40">
        <v>1</v>
      </c>
      <c r="L15" s="40"/>
      <c r="M15" s="40"/>
      <c r="N15" s="40">
        <v>2</v>
      </c>
      <c r="AD15" s="63"/>
    </row>
    <row r="16" spans="1:30" ht="15">
      <c r="A16" s="10" t="s">
        <v>14</v>
      </c>
      <c r="B16" s="40"/>
      <c r="C16" s="40">
        <v>75</v>
      </c>
      <c r="D16" s="40">
        <v>94</v>
      </c>
      <c r="E16" s="40">
        <v>60</v>
      </c>
      <c r="F16" s="40"/>
      <c r="G16" s="40"/>
      <c r="H16" s="40">
        <v>0.008</v>
      </c>
      <c r="I16" s="40">
        <v>0.01</v>
      </c>
      <c r="J16" s="40"/>
      <c r="K16" s="40"/>
      <c r="L16" s="40"/>
      <c r="M16" s="40"/>
      <c r="N16" s="40">
        <v>0</v>
      </c>
      <c r="AD16" s="63"/>
    </row>
    <row r="17" spans="1:30" ht="15">
      <c r="A17" s="10" t="s">
        <v>15</v>
      </c>
      <c r="B17" s="40">
        <v>23</v>
      </c>
      <c r="C17" s="40"/>
      <c r="D17" s="40">
        <v>179</v>
      </c>
      <c r="E17" s="40">
        <v>305</v>
      </c>
      <c r="F17" s="40"/>
      <c r="G17" s="40"/>
      <c r="H17" s="40">
        <v>0.003</v>
      </c>
      <c r="I17" s="40">
        <v>0.048</v>
      </c>
      <c r="J17" s="40">
        <v>0.066</v>
      </c>
      <c r="K17" s="40"/>
      <c r="L17" s="40"/>
      <c r="M17" s="40"/>
      <c r="N17" s="40">
        <v>1</v>
      </c>
      <c r="AD17" s="63"/>
    </row>
    <row r="18" spans="1:30" ht="15">
      <c r="A18" s="10" t="s">
        <v>16</v>
      </c>
      <c r="B18" s="40">
        <v>1130</v>
      </c>
      <c r="C18" s="40">
        <v>1024</v>
      </c>
      <c r="D18" s="40">
        <v>1198</v>
      </c>
      <c r="E18" s="40">
        <v>730</v>
      </c>
      <c r="F18" s="40">
        <v>0.1</v>
      </c>
      <c r="G18" s="40"/>
      <c r="H18" s="40">
        <v>1.8</v>
      </c>
      <c r="I18" s="40">
        <v>3.8</v>
      </c>
      <c r="J18" s="40">
        <v>3.2</v>
      </c>
      <c r="K18" s="40">
        <v>3</v>
      </c>
      <c r="L18" s="40"/>
      <c r="M18" s="40"/>
      <c r="N18" s="40">
        <v>5</v>
      </c>
      <c r="AD18" s="63"/>
    </row>
    <row r="19" spans="1:30" ht="15">
      <c r="A19" s="10" t="s">
        <v>17</v>
      </c>
      <c r="B19" s="40">
        <v>1605</v>
      </c>
      <c r="C19" s="40">
        <v>296</v>
      </c>
      <c r="D19" s="40">
        <v>164</v>
      </c>
      <c r="E19" s="40">
        <v>73</v>
      </c>
      <c r="F19" s="40">
        <v>0.029</v>
      </c>
      <c r="G19" s="40"/>
      <c r="H19" s="40">
        <v>0.023</v>
      </c>
      <c r="I19" s="40">
        <v>0.03</v>
      </c>
      <c r="J19" s="40">
        <v>0.137</v>
      </c>
      <c r="K19" s="40">
        <v>1</v>
      </c>
      <c r="L19" s="40"/>
      <c r="M19" s="40"/>
      <c r="N19" s="40"/>
      <c r="AD19" s="63"/>
    </row>
    <row r="20" spans="1:30" ht="15">
      <c r="A20" s="10" t="s">
        <v>18</v>
      </c>
      <c r="B20" s="40">
        <v>669</v>
      </c>
      <c r="C20" s="40">
        <v>223</v>
      </c>
      <c r="D20" s="40">
        <v>273</v>
      </c>
      <c r="E20" s="40">
        <v>119</v>
      </c>
      <c r="F20" s="40">
        <v>0.035</v>
      </c>
      <c r="G20" s="40"/>
      <c r="H20" s="40">
        <v>0.526</v>
      </c>
      <c r="I20" s="40">
        <v>0.23</v>
      </c>
      <c r="J20" s="40">
        <v>0.261</v>
      </c>
      <c r="K20" s="40">
        <v>1</v>
      </c>
      <c r="L20" s="40"/>
      <c r="M20" s="40"/>
      <c r="N20" s="40">
        <v>2</v>
      </c>
      <c r="AD20" s="63"/>
    </row>
    <row r="21" spans="1:30" ht="15">
      <c r="A21" s="10" t="s">
        <v>19</v>
      </c>
      <c r="B21" s="40"/>
      <c r="C21" s="40">
        <v>388</v>
      </c>
      <c r="D21" s="40">
        <v>205</v>
      </c>
      <c r="E21" s="40">
        <v>70</v>
      </c>
      <c r="F21" s="40"/>
      <c r="G21" s="40"/>
      <c r="H21" s="40">
        <v>0.09</v>
      </c>
      <c r="I21" s="40">
        <v>0.17</v>
      </c>
      <c r="J21" s="40">
        <v>0.276</v>
      </c>
      <c r="K21" s="40">
        <v>1</v>
      </c>
      <c r="L21" s="40"/>
      <c r="M21" s="40"/>
      <c r="N21" s="40">
        <v>1</v>
      </c>
      <c r="AD21" s="63"/>
    </row>
    <row r="22" spans="1:113" s="60" customFormat="1" ht="15">
      <c r="A22" s="60" t="s">
        <v>222</v>
      </c>
      <c r="B22" s="61"/>
      <c r="C22" s="61">
        <v>0.01</v>
      </c>
      <c r="D22" s="61">
        <v>0.08</v>
      </c>
      <c r="E22" s="61">
        <v>0.1</v>
      </c>
      <c r="F22" s="61"/>
      <c r="G22" s="61"/>
      <c r="H22" s="61"/>
      <c r="I22" s="61"/>
      <c r="J22" s="61">
        <v>0.221</v>
      </c>
      <c r="K22" s="61"/>
      <c r="L22" s="61"/>
      <c r="M22" s="61"/>
      <c r="N22" s="61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63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</row>
    <row r="23" spans="1:30" ht="15">
      <c r="A23" s="10" t="s">
        <v>20</v>
      </c>
      <c r="B23" s="40"/>
      <c r="C23" s="40"/>
      <c r="D23" s="40">
        <v>178</v>
      </c>
      <c r="E23" s="40">
        <v>158</v>
      </c>
      <c r="F23" s="40">
        <v>0.005</v>
      </c>
      <c r="G23" s="40"/>
      <c r="H23" s="40">
        <v>0.008</v>
      </c>
      <c r="I23" s="40">
        <v>0.026</v>
      </c>
      <c r="J23" s="40"/>
      <c r="K23" s="40">
        <v>1</v>
      </c>
      <c r="L23" s="40"/>
      <c r="M23" s="40"/>
      <c r="N23" s="40">
        <v>2</v>
      </c>
      <c r="AD23" s="63"/>
    </row>
    <row r="24" spans="1:30" ht="15">
      <c r="A24" s="10" t="s">
        <v>21</v>
      </c>
      <c r="B24" s="50">
        <v>55435</v>
      </c>
      <c r="C24" s="50">
        <v>51370</v>
      </c>
      <c r="D24" s="50">
        <v>92000</v>
      </c>
      <c r="E24" s="50">
        <v>92200</v>
      </c>
      <c r="F24" s="50">
        <v>10.5</v>
      </c>
      <c r="G24" s="50">
        <v>8.2</v>
      </c>
      <c r="H24" s="50">
        <v>167.3</v>
      </c>
      <c r="I24" s="50">
        <v>193.4</v>
      </c>
      <c r="J24" s="50">
        <v>151.4</v>
      </c>
      <c r="K24" s="50">
        <v>53</v>
      </c>
      <c r="L24" s="50"/>
      <c r="M24" s="50"/>
      <c r="N24" s="50">
        <v>38</v>
      </c>
      <c r="O24" s="62"/>
      <c r="P24" s="62"/>
      <c r="Q24" s="62">
        <v>327</v>
      </c>
      <c r="R24" s="62">
        <v>386</v>
      </c>
      <c r="S24" s="62">
        <v>376</v>
      </c>
      <c r="T24" s="62">
        <v>1164</v>
      </c>
      <c r="U24" s="62">
        <v>215</v>
      </c>
      <c r="V24" s="62">
        <v>278</v>
      </c>
      <c r="W24" s="62">
        <v>546</v>
      </c>
      <c r="X24" s="62">
        <v>684</v>
      </c>
      <c r="Y24" s="62"/>
      <c r="Z24" s="62"/>
      <c r="AA24" s="62"/>
      <c r="AB24" s="62"/>
      <c r="AC24" s="62">
        <v>37</v>
      </c>
      <c r="AD24" s="63"/>
    </row>
    <row r="25" spans="1:30" ht="15">
      <c r="A25" s="10" t="s">
        <v>22</v>
      </c>
      <c r="B25" s="50">
        <v>8464</v>
      </c>
      <c r="C25" s="50">
        <v>10370</v>
      </c>
      <c r="D25" s="50">
        <v>9400</v>
      </c>
      <c r="E25" s="50">
        <v>8200</v>
      </c>
      <c r="F25" s="50">
        <v>1</v>
      </c>
      <c r="G25" s="50">
        <v>1.1</v>
      </c>
      <c r="H25" s="50">
        <v>20.8</v>
      </c>
      <c r="I25" s="50">
        <v>30</v>
      </c>
      <c r="J25" s="50">
        <v>30.8</v>
      </c>
      <c r="K25" s="50">
        <v>5</v>
      </c>
      <c r="L25" s="50"/>
      <c r="M25" s="50"/>
      <c r="N25" s="50">
        <v>3</v>
      </c>
      <c r="O25" s="62"/>
      <c r="P25" s="62"/>
      <c r="Q25" s="62">
        <v>306</v>
      </c>
      <c r="R25" s="62">
        <v>311</v>
      </c>
      <c r="S25" s="62">
        <v>317</v>
      </c>
      <c r="T25" s="62">
        <v>467</v>
      </c>
      <c r="U25" s="62">
        <v>116</v>
      </c>
      <c r="V25" s="62">
        <v>184</v>
      </c>
      <c r="W25" s="62">
        <v>469</v>
      </c>
      <c r="X25" s="62">
        <v>552</v>
      </c>
      <c r="Y25" s="62"/>
      <c r="Z25" s="62"/>
      <c r="AA25" s="62"/>
      <c r="AB25" s="62"/>
      <c r="AC25" s="62">
        <v>12</v>
      </c>
      <c r="AD25" s="63"/>
    </row>
    <row r="26" spans="1:30" ht="15">
      <c r="A26" s="10" t="s">
        <v>23</v>
      </c>
      <c r="B26" s="50"/>
      <c r="C26" s="50">
        <v>1186</v>
      </c>
      <c r="D26" s="50">
        <v>6000</v>
      </c>
      <c r="E26" s="50">
        <v>6700</v>
      </c>
      <c r="F26" s="50"/>
      <c r="G26" s="50">
        <v>0.44</v>
      </c>
      <c r="H26" s="50">
        <v>16.3</v>
      </c>
      <c r="I26" s="50">
        <v>16.8</v>
      </c>
      <c r="J26" s="50">
        <v>18.5</v>
      </c>
      <c r="K26" s="50">
        <v>1</v>
      </c>
      <c r="L26" s="50"/>
      <c r="M26" s="50"/>
      <c r="N26" s="50">
        <v>4</v>
      </c>
      <c r="O26" s="62"/>
      <c r="P26" s="62"/>
      <c r="Q26" s="62">
        <v>282</v>
      </c>
      <c r="R26" s="62">
        <v>309</v>
      </c>
      <c r="S26" s="62">
        <v>299</v>
      </c>
      <c r="T26" s="62"/>
      <c r="U26" s="62">
        <v>42</v>
      </c>
      <c r="V26" s="62">
        <v>90</v>
      </c>
      <c r="W26" s="62">
        <v>597</v>
      </c>
      <c r="X26" s="62">
        <v>534</v>
      </c>
      <c r="Y26" s="62"/>
      <c r="Z26" s="62"/>
      <c r="AA26" s="62"/>
      <c r="AB26" s="62"/>
      <c r="AC26" s="62">
        <v>31</v>
      </c>
      <c r="AD26" s="63"/>
    </row>
    <row r="27" spans="1:30" ht="15">
      <c r="A27" s="10" t="s">
        <v>24</v>
      </c>
      <c r="B27" s="50"/>
      <c r="C27" s="50">
        <v>2326</v>
      </c>
      <c r="D27" s="50">
        <v>11900</v>
      </c>
      <c r="E27" s="50">
        <v>12200</v>
      </c>
      <c r="F27" s="50"/>
      <c r="G27" s="50">
        <v>1.4</v>
      </c>
      <c r="H27" s="50">
        <v>35.6</v>
      </c>
      <c r="I27" s="50">
        <v>47.9</v>
      </c>
      <c r="J27" s="50">
        <v>55.9</v>
      </c>
      <c r="K27" s="50"/>
      <c r="L27" s="50"/>
      <c r="M27" s="50"/>
      <c r="N27" s="50">
        <v>4</v>
      </c>
      <c r="O27" s="62"/>
      <c r="P27" s="62"/>
      <c r="Q27" s="62">
        <v>983</v>
      </c>
      <c r="R27" s="62">
        <v>1020</v>
      </c>
      <c r="S27" s="62">
        <v>860</v>
      </c>
      <c r="T27" s="62"/>
      <c r="U27" s="62">
        <v>170</v>
      </c>
      <c r="V27" s="62">
        <v>486</v>
      </c>
      <c r="W27" s="62">
        <v>1576</v>
      </c>
      <c r="X27" s="62">
        <v>1766</v>
      </c>
      <c r="Y27" s="62"/>
      <c r="Z27" s="62"/>
      <c r="AA27" s="62"/>
      <c r="AB27" s="62"/>
      <c r="AC27" s="62">
        <v>41</v>
      </c>
      <c r="AD27" s="63"/>
    </row>
    <row r="28" spans="1:30" ht="15">
      <c r="A28" s="10" t="s">
        <v>25</v>
      </c>
      <c r="B28" s="50"/>
      <c r="C28" s="50">
        <v>3251</v>
      </c>
      <c r="D28" s="50">
        <v>12000</v>
      </c>
      <c r="E28" s="50">
        <v>14500</v>
      </c>
      <c r="F28" s="50"/>
      <c r="G28" s="50">
        <v>1.49</v>
      </c>
      <c r="H28" s="50">
        <v>32.7</v>
      </c>
      <c r="I28" s="50">
        <v>40.6</v>
      </c>
      <c r="J28" s="50">
        <v>46.1</v>
      </c>
      <c r="K28" s="50"/>
      <c r="L28" s="50"/>
      <c r="M28" s="50"/>
      <c r="N28" s="50">
        <v>11</v>
      </c>
      <c r="O28" s="62"/>
      <c r="P28" s="62"/>
      <c r="Q28" s="62">
        <v>459</v>
      </c>
      <c r="R28" s="62">
        <v>519</v>
      </c>
      <c r="S28" s="62">
        <v>519</v>
      </c>
      <c r="T28" s="62"/>
      <c r="U28" s="62">
        <v>104</v>
      </c>
      <c r="V28" s="62">
        <v>325</v>
      </c>
      <c r="W28" s="62">
        <v>1899</v>
      </c>
      <c r="X28" s="62">
        <v>2219</v>
      </c>
      <c r="Y28" s="62"/>
      <c r="Z28" s="62"/>
      <c r="AA28" s="62"/>
      <c r="AB28" s="62"/>
      <c r="AC28" s="62">
        <v>29</v>
      </c>
      <c r="AD28" s="63"/>
    </row>
    <row r="29" spans="1:30" ht="15">
      <c r="A29" s="10" t="s">
        <v>26</v>
      </c>
      <c r="B29" s="50"/>
      <c r="C29" s="50">
        <v>1982</v>
      </c>
      <c r="D29" s="50">
        <v>9300</v>
      </c>
      <c r="E29" s="50">
        <v>12800</v>
      </c>
      <c r="F29" s="50"/>
      <c r="G29" s="50">
        <v>1.98</v>
      </c>
      <c r="H29" s="50">
        <v>15.9</v>
      </c>
      <c r="I29" s="50">
        <v>20.7</v>
      </c>
      <c r="J29" s="50">
        <v>29</v>
      </c>
      <c r="K29" s="50"/>
      <c r="L29" s="50"/>
      <c r="M29" s="50"/>
      <c r="N29" s="50">
        <v>8</v>
      </c>
      <c r="O29" s="62"/>
      <c r="P29" s="62"/>
      <c r="Q29" s="62">
        <v>900</v>
      </c>
      <c r="R29" s="62">
        <v>970</v>
      </c>
      <c r="S29" s="62">
        <v>933</v>
      </c>
      <c r="T29" s="62"/>
      <c r="U29" s="62">
        <v>67</v>
      </c>
      <c r="V29" s="62">
        <v>438</v>
      </c>
      <c r="W29" s="62">
        <v>1386</v>
      </c>
      <c r="X29" s="62">
        <v>1860</v>
      </c>
      <c r="Y29" s="62"/>
      <c r="Z29" s="62"/>
      <c r="AA29" s="62"/>
      <c r="AB29" s="62"/>
      <c r="AC29" s="62">
        <v>55</v>
      </c>
      <c r="AD29" s="63"/>
    </row>
    <row r="30" spans="1:30" ht="15">
      <c r="A30" s="10" t="s">
        <v>27</v>
      </c>
      <c r="B30" s="50">
        <v>3597</v>
      </c>
      <c r="C30" s="50">
        <v>2584</v>
      </c>
      <c r="D30" s="50">
        <v>7100</v>
      </c>
      <c r="E30" s="50">
        <v>7400</v>
      </c>
      <c r="F30" s="50">
        <v>0.23</v>
      </c>
      <c r="G30" s="50">
        <v>0.43</v>
      </c>
      <c r="H30" s="50">
        <v>11.5</v>
      </c>
      <c r="I30" s="50">
        <v>17.5</v>
      </c>
      <c r="J30" s="50">
        <v>27.7</v>
      </c>
      <c r="K30" s="50">
        <v>19</v>
      </c>
      <c r="L30" s="50"/>
      <c r="M30" s="50"/>
      <c r="N30" s="50">
        <v>18</v>
      </c>
      <c r="O30" s="62"/>
      <c r="P30" s="62"/>
      <c r="Q30" s="62">
        <v>587</v>
      </c>
      <c r="R30" s="62">
        <v>597</v>
      </c>
      <c r="S30" s="62">
        <v>384</v>
      </c>
      <c r="T30" s="119">
        <v>1091</v>
      </c>
      <c r="U30" s="62">
        <v>144</v>
      </c>
      <c r="V30" s="62">
        <v>195</v>
      </c>
      <c r="W30" s="62">
        <v>833</v>
      </c>
      <c r="X30" s="62">
        <v>532</v>
      </c>
      <c r="Y30" s="62"/>
      <c r="Z30" s="62"/>
      <c r="AA30" s="62"/>
      <c r="AB30" s="62"/>
      <c r="AC30" s="62">
        <v>66</v>
      </c>
      <c r="AD30" s="63"/>
    </row>
    <row r="31" spans="1:30" ht="15">
      <c r="A31" s="10" t="s">
        <v>28</v>
      </c>
      <c r="B31" s="50">
        <v>4552</v>
      </c>
      <c r="C31" s="50">
        <v>3941</v>
      </c>
      <c r="D31" s="50">
        <v>8800</v>
      </c>
      <c r="E31" s="50">
        <v>9400</v>
      </c>
      <c r="F31" s="50">
        <v>0.27</v>
      </c>
      <c r="G31" s="50">
        <v>0.45</v>
      </c>
      <c r="H31" s="50">
        <v>22.5</v>
      </c>
      <c r="I31" s="50">
        <v>33.1</v>
      </c>
      <c r="J31" s="50">
        <v>49.1</v>
      </c>
      <c r="K31" s="50"/>
      <c r="L31" s="50"/>
      <c r="M31" s="50"/>
      <c r="N31" s="50">
        <v>10</v>
      </c>
      <c r="O31" s="62"/>
      <c r="P31" s="62"/>
      <c r="Q31" s="62">
        <v>304</v>
      </c>
      <c r="R31" s="62">
        <v>320</v>
      </c>
      <c r="S31" s="62">
        <v>250</v>
      </c>
      <c r="T31" s="119"/>
      <c r="U31" s="62">
        <v>198</v>
      </c>
      <c r="V31" s="62">
        <v>310</v>
      </c>
      <c r="W31" s="62">
        <v>436</v>
      </c>
      <c r="X31" s="62">
        <v>510</v>
      </c>
      <c r="Y31" s="62"/>
      <c r="Z31" s="62"/>
      <c r="AA31" s="62"/>
      <c r="AB31" s="62"/>
      <c r="AC31" s="62">
        <v>80</v>
      </c>
      <c r="AD31" s="63"/>
    </row>
    <row r="32" spans="1:30" ht="15">
      <c r="A32" s="10" t="s">
        <v>29</v>
      </c>
      <c r="B32" s="50">
        <v>4359</v>
      </c>
      <c r="C32" s="50"/>
      <c r="D32" s="50">
        <v>13000</v>
      </c>
      <c r="E32" s="50">
        <v>11400</v>
      </c>
      <c r="F32" s="50">
        <v>1</v>
      </c>
      <c r="G32" s="50">
        <v>1.3</v>
      </c>
      <c r="H32" s="50">
        <v>13.7</v>
      </c>
      <c r="I32" s="50">
        <v>26.3</v>
      </c>
      <c r="J32" s="50">
        <v>29.6</v>
      </c>
      <c r="K32" s="50">
        <v>18</v>
      </c>
      <c r="L32" s="50"/>
      <c r="M32" s="50"/>
      <c r="N32" s="50">
        <v>26</v>
      </c>
      <c r="O32" s="62"/>
      <c r="P32" s="62"/>
      <c r="Q32" s="62">
        <v>683</v>
      </c>
      <c r="R32" s="62">
        <v>718</v>
      </c>
      <c r="S32" s="62">
        <v>715</v>
      </c>
      <c r="T32" s="119"/>
      <c r="U32" s="62">
        <v>287</v>
      </c>
      <c r="V32" s="62">
        <v>312</v>
      </c>
      <c r="W32" s="62">
        <v>1359</v>
      </c>
      <c r="X32" s="62">
        <v>1217</v>
      </c>
      <c r="Y32" s="62"/>
      <c r="Z32" s="62"/>
      <c r="AA32" s="62"/>
      <c r="AB32" s="62"/>
      <c r="AC32" s="62">
        <v>71</v>
      </c>
      <c r="AD32" s="63"/>
    </row>
    <row r="33" spans="1:30" ht="15">
      <c r="A33" s="10" t="s">
        <v>30</v>
      </c>
      <c r="B33" s="50">
        <v>2646</v>
      </c>
      <c r="C33" s="50">
        <v>4227</v>
      </c>
      <c r="D33" s="50">
        <v>12700</v>
      </c>
      <c r="E33" s="50">
        <v>13800</v>
      </c>
      <c r="F33" s="50">
        <v>0.1</v>
      </c>
      <c r="G33" s="50">
        <v>1</v>
      </c>
      <c r="H33" s="50">
        <v>18.5</v>
      </c>
      <c r="I33" s="50">
        <v>27</v>
      </c>
      <c r="J33" s="50">
        <v>38.1</v>
      </c>
      <c r="K33" s="50"/>
      <c r="L33" s="50"/>
      <c r="M33" s="50"/>
      <c r="N33" s="50">
        <v>10</v>
      </c>
      <c r="O33" s="62"/>
      <c r="P33" s="62"/>
      <c r="Q33" s="62">
        <v>236</v>
      </c>
      <c r="R33" s="62">
        <v>267</v>
      </c>
      <c r="S33" s="62">
        <v>260</v>
      </c>
      <c r="T33" s="62"/>
      <c r="U33" s="62">
        <v>30</v>
      </c>
      <c r="V33" s="62">
        <v>51</v>
      </c>
      <c r="W33" s="62">
        <v>152</v>
      </c>
      <c r="X33" s="62">
        <v>176</v>
      </c>
      <c r="Y33" s="62"/>
      <c r="Z33" s="62"/>
      <c r="AA33" s="62"/>
      <c r="AB33" s="62"/>
      <c r="AC33" s="62">
        <v>21</v>
      </c>
      <c r="AD33" s="63"/>
    </row>
    <row r="34" spans="1:30" ht="15">
      <c r="A34" s="10" t="s">
        <v>31</v>
      </c>
      <c r="B34" s="50">
        <v>613</v>
      </c>
      <c r="C34" s="50">
        <v>1008</v>
      </c>
      <c r="D34" s="50">
        <v>3200</v>
      </c>
      <c r="E34" s="50">
        <v>3600</v>
      </c>
      <c r="F34" s="50">
        <v>0.01</v>
      </c>
      <c r="G34" s="50">
        <v>0.25</v>
      </c>
      <c r="H34" s="50">
        <v>5.2</v>
      </c>
      <c r="I34" s="50">
        <v>9</v>
      </c>
      <c r="J34" s="50">
        <v>10.9</v>
      </c>
      <c r="K34" s="50">
        <v>2</v>
      </c>
      <c r="L34" s="50"/>
      <c r="M34" s="50"/>
      <c r="N34" s="50">
        <v>4</v>
      </c>
      <c r="O34" s="62"/>
      <c r="P34" s="62"/>
      <c r="Q34" s="62">
        <v>566</v>
      </c>
      <c r="R34" s="62">
        <v>423</v>
      </c>
      <c r="S34" s="62">
        <v>329</v>
      </c>
      <c r="T34" s="62"/>
      <c r="U34" s="62">
        <v>54</v>
      </c>
      <c r="V34" s="62">
        <v>88</v>
      </c>
      <c r="W34" s="62">
        <v>246</v>
      </c>
      <c r="X34" s="62">
        <v>205</v>
      </c>
      <c r="Y34" s="62"/>
      <c r="Z34" s="62"/>
      <c r="AA34" s="62"/>
      <c r="AB34" s="62"/>
      <c r="AC34" s="62">
        <v>29</v>
      </c>
      <c r="AD34" s="63"/>
    </row>
    <row r="35" spans="1:30" ht="15">
      <c r="A35" s="10" t="s">
        <v>32</v>
      </c>
      <c r="B35" s="50">
        <v>6079</v>
      </c>
      <c r="C35" s="50">
        <v>9424</v>
      </c>
      <c r="D35" s="50">
        <v>23100</v>
      </c>
      <c r="E35" s="50">
        <v>22900</v>
      </c>
      <c r="F35" s="50">
        <v>1.1</v>
      </c>
      <c r="G35" s="50">
        <v>0.7</v>
      </c>
      <c r="H35" s="50">
        <v>67.2</v>
      </c>
      <c r="I35" s="50">
        <v>92.9</v>
      </c>
      <c r="J35" s="50">
        <v>120.5</v>
      </c>
      <c r="K35" s="50">
        <v>13</v>
      </c>
      <c r="L35" s="50"/>
      <c r="M35" s="50"/>
      <c r="N35" s="50">
        <v>18</v>
      </c>
      <c r="O35" s="62"/>
      <c r="P35" s="62"/>
      <c r="Q35" s="62">
        <v>318</v>
      </c>
      <c r="R35" s="62">
        <v>287</v>
      </c>
      <c r="S35" s="62">
        <v>236</v>
      </c>
      <c r="T35" s="62">
        <v>811</v>
      </c>
      <c r="U35" s="62">
        <v>76</v>
      </c>
      <c r="V35" s="62">
        <v>102</v>
      </c>
      <c r="W35" s="62">
        <v>293</v>
      </c>
      <c r="X35" s="62">
        <v>563</v>
      </c>
      <c r="Y35" s="62"/>
      <c r="Z35" s="62"/>
      <c r="AA35" s="62"/>
      <c r="AB35" s="62"/>
      <c r="AC35" s="62">
        <v>57</v>
      </c>
      <c r="AD35" s="63"/>
    </row>
    <row r="36" spans="1:30" ht="15">
      <c r="A36" s="10" t="s">
        <v>33</v>
      </c>
      <c r="B36" s="50">
        <v>2076</v>
      </c>
      <c r="C36" s="50">
        <v>2001</v>
      </c>
      <c r="D36" s="50">
        <v>3800</v>
      </c>
      <c r="E36" s="50">
        <v>5400</v>
      </c>
      <c r="F36" s="50">
        <v>0.18</v>
      </c>
      <c r="G36" s="50">
        <v>0.3</v>
      </c>
      <c r="H36" s="50">
        <v>5.7</v>
      </c>
      <c r="I36" s="50">
        <v>10.3</v>
      </c>
      <c r="J36" s="50">
        <v>12.4</v>
      </c>
      <c r="K36" s="50">
        <v>2</v>
      </c>
      <c r="L36" s="50"/>
      <c r="M36" s="50"/>
      <c r="N36" s="50">
        <v>5</v>
      </c>
      <c r="O36" s="62"/>
      <c r="P36" s="62"/>
      <c r="Q36" s="62">
        <v>385</v>
      </c>
      <c r="R36" s="62">
        <v>314</v>
      </c>
      <c r="S36" s="62">
        <v>255</v>
      </c>
      <c r="T36" s="62">
        <v>310</v>
      </c>
      <c r="U36" s="62">
        <v>88</v>
      </c>
      <c r="V36" s="62">
        <v>120</v>
      </c>
      <c r="W36" s="62">
        <v>335</v>
      </c>
      <c r="X36" s="62">
        <v>100</v>
      </c>
      <c r="Y36" s="62"/>
      <c r="Z36" s="62"/>
      <c r="AA36" s="62"/>
      <c r="AB36" s="62"/>
      <c r="AC36" s="62">
        <v>54</v>
      </c>
      <c r="AD36" s="63"/>
    </row>
    <row r="37" spans="1:30" ht="15">
      <c r="A37" s="10" t="s">
        <v>34</v>
      </c>
      <c r="B37" s="50">
        <v>285</v>
      </c>
      <c r="C37" s="50">
        <v>2448</v>
      </c>
      <c r="D37" s="50">
        <v>4100</v>
      </c>
      <c r="E37" s="50">
        <v>4000</v>
      </c>
      <c r="F37" s="50">
        <v>0.1</v>
      </c>
      <c r="G37" s="50">
        <v>0.3</v>
      </c>
      <c r="H37" s="50">
        <v>7.5</v>
      </c>
      <c r="I37" s="50">
        <v>9.8</v>
      </c>
      <c r="J37" s="50">
        <v>14.2</v>
      </c>
      <c r="K37" s="50">
        <v>4</v>
      </c>
      <c r="L37" s="50"/>
      <c r="M37" s="50"/>
      <c r="N37" s="50">
        <v>7</v>
      </c>
      <c r="O37" s="62"/>
      <c r="P37" s="62"/>
      <c r="Q37" s="62">
        <v>209</v>
      </c>
      <c r="R37" s="62">
        <v>330</v>
      </c>
      <c r="S37" s="62">
        <v>257</v>
      </c>
      <c r="T37" s="62">
        <v>270</v>
      </c>
      <c r="U37" s="62">
        <v>64</v>
      </c>
      <c r="V37" s="62">
        <v>101</v>
      </c>
      <c r="W37" s="62">
        <v>121</v>
      </c>
      <c r="X37" s="62">
        <v>145</v>
      </c>
      <c r="Y37" s="62"/>
      <c r="Z37" s="62"/>
      <c r="AA37" s="62"/>
      <c r="AB37" s="62"/>
      <c r="AC37" s="62">
        <v>41</v>
      </c>
      <c r="AD37" s="63"/>
    </row>
    <row r="38" spans="1:30" ht="15">
      <c r="A38" s="10" t="s">
        <v>35</v>
      </c>
      <c r="B38" s="40">
        <v>175</v>
      </c>
      <c r="C38" s="40"/>
      <c r="D38" s="40"/>
      <c r="E38" s="40"/>
      <c r="F38" s="40"/>
      <c r="G38" s="40"/>
      <c r="H38" s="40"/>
      <c r="I38" s="40">
        <v>0.73</v>
      </c>
      <c r="J38" s="40"/>
      <c r="K38" s="40">
        <v>1</v>
      </c>
      <c r="L38" s="40"/>
      <c r="M38" s="40"/>
      <c r="N38" s="40"/>
      <c r="AD38" s="63"/>
    </row>
    <row r="39" spans="1:30" ht="15">
      <c r="A39" s="10" t="s">
        <v>36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AD39" s="63"/>
    </row>
    <row r="40" spans="1:30" ht="15">
      <c r="A40" s="10" t="s">
        <v>37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AD40" s="63"/>
    </row>
    <row r="41" spans="1:30" ht="15">
      <c r="A41" s="10" t="s">
        <v>38</v>
      </c>
      <c r="B41" s="40"/>
      <c r="C41" s="40">
        <v>16</v>
      </c>
      <c r="D41" s="40">
        <v>10</v>
      </c>
      <c r="E41" s="40">
        <v>6</v>
      </c>
      <c r="F41" s="40"/>
      <c r="G41" s="40"/>
      <c r="H41" s="40"/>
      <c r="I41" s="40"/>
      <c r="J41" s="40"/>
      <c r="K41" s="40"/>
      <c r="L41" s="40"/>
      <c r="M41" s="40"/>
      <c r="N41" s="40"/>
      <c r="AD41" s="63"/>
    </row>
    <row r="42" spans="1:30" ht="15">
      <c r="A42" s="10" t="s">
        <v>39</v>
      </c>
      <c r="B42" s="40">
        <v>172</v>
      </c>
      <c r="C42" s="40">
        <v>103</v>
      </c>
      <c r="D42" s="40">
        <v>58</v>
      </c>
      <c r="E42" s="40">
        <v>10</v>
      </c>
      <c r="F42" s="40">
        <v>0.002</v>
      </c>
      <c r="G42" s="40"/>
      <c r="H42" s="40"/>
      <c r="I42" s="40"/>
      <c r="J42" s="40"/>
      <c r="K42" s="40"/>
      <c r="L42" s="40"/>
      <c r="M42" s="40"/>
      <c r="N42" s="40"/>
      <c r="AD42" s="63"/>
    </row>
    <row r="43" spans="1:30" ht="15">
      <c r="A43" s="10" t="s">
        <v>40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AD43" s="63"/>
    </row>
    <row r="44" spans="1:30" ht="15">
      <c r="A44" s="10" t="s">
        <v>41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AD44" s="63"/>
    </row>
    <row r="45" spans="1:30" ht="15">
      <c r="A45" s="10" t="s">
        <v>42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AD45" s="63"/>
    </row>
    <row r="46" spans="1:30" ht="15">
      <c r="A46" s="10" t="s">
        <v>43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AD46" s="63"/>
    </row>
    <row r="47" spans="1:30" ht="15">
      <c r="A47" s="10" t="s">
        <v>44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AD47" s="63"/>
    </row>
    <row r="48" spans="1:30" ht="15">
      <c r="A48" s="10" t="s">
        <v>45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AD48" s="63"/>
    </row>
    <row r="49" spans="1:30" ht="15">
      <c r="A49" s="10" t="s">
        <v>46</v>
      </c>
      <c r="B49" s="40"/>
      <c r="C49" s="40"/>
      <c r="D49" s="40"/>
      <c r="E49" s="40"/>
      <c r="F49" s="40"/>
      <c r="G49" s="40"/>
      <c r="H49" s="40"/>
      <c r="I49" s="40">
        <v>0.08</v>
      </c>
      <c r="J49" s="40"/>
      <c r="K49" s="40" t="s">
        <v>221</v>
      </c>
      <c r="L49" s="40"/>
      <c r="M49" s="40"/>
      <c r="N49" s="40">
        <v>1</v>
      </c>
      <c r="AD49" s="63"/>
    </row>
    <row r="50" spans="1:30" ht="15">
      <c r="A50" s="10" t="s">
        <v>47</v>
      </c>
      <c r="B50" s="40">
        <v>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AD50" s="63"/>
    </row>
    <row r="51" spans="1:30" ht="15">
      <c r="A51" s="10" t="s">
        <v>48</v>
      </c>
      <c r="B51" s="40"/>
      <c r="C51" s="40">
        <v>13</v>
      </c>
      <c r="D51" s="40">
        <v>16</v>
      </c>
      <c r="E51" s="40">
        <v>17</v>
      </c>
      <c r="F51" s="40"/>
      <c r="G51" s="40"/>
      <c r="H51" s="40"/>
      <c r="I51" s="40"/>
      <c r="J51" s="40"/>
      <c r="K51" s="40"/>
      <c r="L51" s="40"/>
      <c r="M51" s="40"/>
      <c r="N51" s="40"/>
      <c r="AD51" s="63"/>
    </row>
  </sheetData>
  <sheetProtection/>
  <mergeCells count="1">
    <mergeCell ref="T30:T32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209"/>
  <sheetViews>
    <sheetView zoomScalePageLayoutView="0" workbookViewId="0" topLeftCell="AV1">
      <pane ySplit="1" topLeftCell="A19" activePane="bottomLeft" state="frozen"/>
      <selection pane="topLeft" activeCell="A1" sqref="A1"/>
      <selection pane="bottomLeft" activeCell="BI41" sqref="BI41:BL51"/>
    </sheetView>
  </sheetViews>
  <sheetFormatPr defaultColWidth="11.421875" defaultRowHeight="15"/>
  <cols>
    <col min="1" max="1" width="20.28125" style="124" customWidth="1"/>
    <col min="2" max="2" width="11.7109375" style="124" customWidth="1"/>
    <col min="3" max="3" width="14.140625" style="124" customWidth="1"/>
    <col min="4" max="5" width="12.7109375" style="124" customWidth="1"/>
    <col min="6" max="6" width="13.8515625" style="124" customWidth="1"/>
    <col min="7" max="8" width="13.28125" style="124" customWidth="1"/>
    <col min="9" max="10" width="13.140625" style="124" customWidth="1"/>
    <col min="11" max="12" width="13.28125" style="124" customWidth="1"/>
    <col min="13" max="13" width="12.7109375" style="124" customWidth="1"/>
    <col min="14" max="14" width="16.00390625" style="124" customWidth="1"/>
    <col min="15" max="15" width="16.7109375" style="124" customWidth="1"/>
    <col min="16" max="16" width="16.421875" style="124" customWidth="1"/>
    <col min="17" max="17" width="14.8515625" style="124" customWidth="1"/>
    <col min="18" max="19" width="15.28125" style="124" customWidth="1"/>
    <col min="20" max="20" width="16.28125" style="124" customWidth="1"/>
    <col min="21" max="21" width="15.421875" style="124" customWidth="1"/>
    <col min="22" max="22" width="12.8515625" style="124" customWidth="1"/>
    <col min="23" max="23" width="18.421875" style="124" customWidth="1"/>
    <col min="24" max="24" width="13.57421875" style="124" customWidth="1"/>
    <col min="25" max="25" width="11.421875" style="124" customWidth="1"/>
    <col min="26" max="26" width="13.28125" style="124" customWidth="1"/>
    <col min="27" max="29" width="11.421875" style="124" customWidth="1"/>
    <col min="30" max="30" width="10.140625" style="124" customWidth="1"/>
    <col min="31" max="32" width="10.421875" style="124" customWidth="1"/>
    <col min="33" max="33" width="10.8515625" style="124" customWidth="1"/>
    <col min="34" max="42" width="12.140625" style="124" customWidth="1"/>
    <col min="43" max="43" width="11.421875" style="124" customWidth="1"/>
    <col min="44" max="44" width="12.00390625" style="124" customWidth="1"/>
    <col min="45" max="45" width="12.421875" style="124" customWidth="1"/>
    <col min="46" max="46" width="11.421875" style="124" customWidth="1"/>
    <col min="47" max="47" width="13.00390625" style="124" customWidth="1"/>
    <col min="48" max="48" width="12.7109375" style="124" customWidth="1"/>
    <col min="49" max="49" width="12.140625" style="124" customWidth="1"/>
    <col min="50" max="50" width="13.7109375" style="124" customWidth="1"/>
    <col min="51" max="52" width="13.421875" style="124" customWidth="1"/>
    <col min="53" max="53" width="12.8515625" style="124" customWidth="1"/>
    <col min="54" max="54" width="14.421875" style="124" customWidth="1"/>
    <col min="55" max="55" width="13.7109375" style="124" customWidth="1"/>
    <col min="56" max="56" width="14.421875" style="124" customWidth="1"/>
    <col min="57" max="57" width="15.140625" style="124" customWidth="1"/>
    <col min="58" max="60" width="12.421875" style="124" customWidth="1"/>
    <col min="61" max="61" width="13.28125" style="124" customWidth="1"/>
    <col min="62" max="62" width="12.8515625" style="124" customWidth="1"/>
    <col min="63" max="64" width="13.7109375" style="124" customWidth="1"/>
    <col min="65" max="72" width="11.421875" style="124" customWidth="1"/>
    <col min="73" max="73" width="15.7109375" style="124" customWidth="1"/>
    <col min="74" max="74" width="15.421875" style="124" customWidth="1"/>
    <col min="75" max="75" width="15.140625" style="124" customWidth="1"/>
    <col min="76" max="76" width="15.00390625" style="124" customWidth="1"/>
    <col min="77" max="77" width="15.421875" style="124" customWidth="1"/>
    <col min="78" max="78" width="14.28125" style="124" customWidth="1"/>
    <col min="79" max="79" width="14.00390625" style="124" customWidth="1"/>
    <col min="80" max="16384" width="11.421875" style="124" customWidth="1"/>
  </cols>
  <sheetData>
    <row r="1" spans="1:80" ht="79.5" customHeight="1">
      <c r="A1" s="120" t="s">
        <v>49</v>
      </c>
      <c r="B1" s="120" t="s">
        <v>122</v>
      </c>
      <c r="C1" s="120" t="s">
        <v>123</v>
      </c>
      <c r="D1" s="121" t="s">
        <v>124</v>
      </c>
      <c r="E1" s="120" t="s">
        <v>125</v>
      </c>
      <c r="F1" s="120" t="s">
        <v>126</v>
      </c>
      <c r="G1" s="120" t="s">
        <v>128</v>
      </c>
      <c r="H1" s="120" t="s">
        <v>129</v>
      </c>
      <c r="I1" s="120" t="s">
        <v>283</v>
      </c>
      <c r="J1" s="120" t="s">
        <v>130</v>
      </c>
      <c r="K1" s="120" t="s">
        <v>131</v>
      </c>
      <c r="L1" s="120" t="s">
        <v>132</v>
      </c>
      <c r="M1" s="120" t="s">
        <v>133</v>
      </c>
      <c r="N1" s="122" t="s">
        <v>134</v>
      </c>
      <c r="O1" s="122" t="s">
        <v>135</v>
      </c>
      <c r="P1" s="122" t="s">
        <v>136</v>
      </c>
      <c r="Q1" s="122" t="s">
        <v>137</v>
      </c>
      <c r="R1" s="122" t="s">
        <v>127</v>
      </c>
      <c r="S1" s="122" t="s">
        <v>138</v>
      </c>
      <c r="T1" s="122" t="s">
        <v>139</v>
      </c>
      <c r="U1" s="122" t="s">
        <v>140</v>
      </c>
      <c r="V1" s="122" t="s">
        <v>141</v>
      </c>
      <c r="W1" s="120" t="s">
        <v>284</v>
      </c>
      <c r="X1" s="120" t="s">
        <v>285</v>
      </c>
      <c r="Y1" s="120" t="s">
        <v>286</v>
      </c>
      <c r="Z1" s="120" t="s">
        <v>287</v>
      </c>
      <c r="AA1" s="120" t="s">
        <v>288</v>
      </c>
      <c r="AB1" s="120" t="s">
        <v>289</v>
      </c>
      <c r="AC1" s="120" t="s">
        <v>290</v>
      </c>
      <c r="AD1" s="120" t="s">
        <v>291</v>
      </c>
      <c r="AE1" s="120" t="s">
        <v>292</v>
      </c>
      <c r="AF1" s="120" t="s">
        <v>293</v>
      </c>
      <c r="AG1" s="120" t="s">
        <v>294</v>
      </c>
      <c r="AH1" s="120" t="s">
        <v>295</v>
      </c>
      <c r="AI1" s="120" t="s">
        <v>143</v>
      </c>
      <c r="AJ1" s="120" t="s">
        <v>296</v>
      </c>
      <c r="AK1" s="120" t="s">
        <v>146</v>
      </c>
      <c r="AL1" s="120" t="s">
        <v>147</v>
      </c>
      <c r="AM1" s="120" t="s">
        <v>297</v>
      </c>
      <c r="AN1" s="120" t="s">
        <v>148</v>
      </c>
      <c r="AO1" s="120" t="s">
        <v>298</v>
      </c>
      <c r="AP1" s="120" t="s">
        <v>149</v>
      </c>
      <c r="AQ1" s="120" t="s">
        <v>150</v>
      </c>
      <c r="AR1" s="120" t="s">
        <v>151</v>
      </c>
      <c r="AS1" s="120" t="s">
        <v>152</v>
      </c>
      <c r="AT1" s="120" t="s">
        <v>153</v>
      </c>
      <c r="AU1" s="120" t="s">
        <v>154</v>
      </c>
      <c r="AV1" s="120" t="s">
        <v>155</v>
      </c>
      <c r="AW1" s="120" t="s">
        <v>156</v>
      </c>
      <c r="AX1" s="120" t="s">
        <v>157</v>
      </c>
      <c r="AY1" s="120" t="s">
        <v>158</v>
      </c>
      <c r="AZ1" s="120" t="s">
        <v>159</v>
      </c>
      <c r="BA1" s="120" t="s">
        <v>160</v>
      </c>
      <c r="BB1" s="120" t="s">
        <v>316</v>
      </c>
      <c r="BC1" s="120" t="s">
        <v>317</v>
      </c>
      <c r="BD1" s="120" t="s">
        <v>322</v>
      </c>
      <c r="BE1" s="120" t="s">
        <v>318</v>
      </c>
      <c r="BF1" s="120" t="s">
        <v>319</v>
      </c>
      <c r="BG1" s="120" t="s">
        <v>320</v>
      </c>
      <c r="BH1" s="120" t="s">
        <v>321</v>
      </c>
      <c r="BI1" s="120" t="s">
        <v>315</v>
      </c>
      <c r="BJ1" s="120" t="s">
        <v>314</v>
      </c>
      <c r="BK1" s="120" t="s">
        <v>312</v>
      </c>
      <c r="BL1" s="120" t="s">
        <v>313</v>
      </c>
      <c r="BM1" s="123" t="s">
        <v>224</v>
      </c>
      <c r="BN1" s="123" t="s">
        <v>225</v>
      </c>
      <c r="BO1" s="123" t="s">
        <v>226</v>
      </c>
      <c r="BP1" s="123" t="s">
        <v>227</v>
      </c>
      <c r="BQ1" s="123" t="s">
        <v>299</v>
      </c>
      <c r="BR1" s="123" t="s">
        <v>300</v>
      </c>
      <c r="BS1" s="123" t="s">
        <v>301</v>
      </c>
      <c r="BT1" s="123" t="s">
        <v>302</v>
      </c>
      <c r="BU1" s="123" t="s">
        <v>228</v>
      </c>
      <c r="BV1" s="123" t="s">
        <v>229</v>
      </c>
      <c r="BW1" s="123" t="s">
        <v>230</v>
      </c>
      <c r="BX1" s="123" t="s">
        <v>231</v>
      </c>
      <c r="BY1" s="123" t="s">
        <v>303</v>
      </c>
      <c r="BZ1" s="123" t="s">
        <v>304</v>
      </c>
      <c r="CA1" s="123" t="s">
        <v>305</v>
      </c>
      <c r="CB1" s="123" t="s">
        <v>306</v>
      </c>
    </row>
    <row r="2" spans="1:80" ht="15">
      <c r="A2" s="125" t="s">
        <v>0</v>
      </c>
      <c r="B2" s="125">
        <v>120</v>
      </c>
      <c r="C2" s="125">
        <v>160</v>
      </c>
      <c r="D2" s="126">
        <v>280</v>
      </c>
      <c r="E2" s="125">
        <v>240</v>
      </c>
      <c r="F2" s="125">
        <v>352</v>
      </c>
      <c r="G2" s="125">
        <v>460</v>
      </c>
      <c r="H2" s="125">
        <v>440</v>
      </c>
      <c r="I2" s="125">
        <v>412</v>
      </c>
      <c r="J2" s="125">
        <v>354</v>
      </c>
      <c r="K2" s="127">
        <v>334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8"/>
      <c r="X2" s="128">
        <v>46</v>
      </c>
      <c r="Y2" s="128">
        <v>66</v>
      </c>
      <c r="Z2" s="129">
        <v>9</v>
      </c>
      <c r="AA2" s="129">
        <v>26</v>
      </c>
      <c r="AB2" s="129">
        <v>51</v>
      </c>
      <c r="AC2" s="127">
        <v>30</v>
      </c>
      <c r="AD2" s="125">
        <v>111</v>
      </c>
      <c r="AE2" s="127">
        <v>28</v>
      </c>
      <c r="AF2" s="127">
        <v>57</v>
      </c>
      <c r="AG2" s="127">
        <v>60</v>
      </c>
      <c r="AH2" s="127">
        <v>18</v>
      </c>
      <c r="AI2" s="129">
        <v>23</v>
      </c>
      <c r="AJ2" s="129">
        <v>61</v>
      </c>
      <c r="AK2" s="127">
        <v>92</v>
      </c>
      <c r="AL2" s="129">
        <v>111</v>
      </c>
      <c r="AM2" s="129">
        <v>121</v>
      </c>
      <c r="AN2" s="127">
        <v>107</v>
      </c>
      <c r="AO2" s="127">
        <v>118</v>
      </c>
      <c r="AP2" s="127">
        <v>129</v>
      </c>
      <c r="AQ2" s="127">
        <v>127</v>
      </c>
      <c r="AR2" s="125"/>
      <c r="AS2" s="125">
        <v>80</v>
      </c>
      <c r="AT2" s="125">
        <v>62</v>
      </c>
      <c r="AU2" s="125">
        <v>16</v>
      </c>
      <c r="AV2" s="125">
        <v>6</v>
      </c>
      <c r="AW2" s="125">
        <v>29</v>
      </c>
      <c r="AX2" s="125">
        <v>54</v>
      </c>
      <c r="AY2" s="127">
        <v>0.5</v>
      </c>
      <c r="AZ2" s="130">
        <v>7.4</v>
      </c>
      <c r="BA2" s="130">
        <v>7</v>
      </c>
      <c r="BB2" s="131">
        <v>1605</v>
      </c>
      <c r="BC2" s="132">
        <v>1949</v>
      </c>
      <c r="BD2" s="125">
        <v>1399</v>
      </c>
      <c r="BE2" s="131">
        <v>1582</v>
      </c>
      <c r="BF2" s="131">
        <v>710</v>
      </c>
      <c r="BG2" s="132">
        <v>800</v>
      </c>
      <c r="BH2" s="132">
        <v>801</v>
      </c>
      <c r="BI2" s="125">
        <f>26+1119</f>
        <v>1145</v>
      </c>
      <c r="BJ2" s="131">
        <v>99</v>
      </c>
      <c r="BK2" s="131">
        <v>1165</v>
      </c>
      <c r="BL2" s="131">
        <v>914</v>
      </c>
      <c r="BM2" s="125">
        <v>72</v>
      </c>
      <c r="BN2" s="125">
        <v>157</v>
      </c>
      <c r="BO2" s="127">
        <v>119</v>
      </c>
      <c r="BP2" s="133">
        <v>136</v>
      </c>
      <c r="BQ2" s="127">
        <v>141</v>
      </c>
      <c r="BR2" s="127">
        <v>127</v>
      </c>
      <c r="BS2" s="130">
        <v>141</v>
      </c>
      <c r="BT2" s="127">
        <v>173</v>
      </c>
      <c r="BU2" s="133">
        <v>153</v>
      </c>
      <c r="BV2" s="133">
        <v>145</v>
      </c>
      <c r="BW2" s="133">
        <v>121</v>
      </c>
      <c r="BX2" s="133">
        <v>105</v>
      </c>
      <c r="BY2" s="133">
        <v>96</v>
      </c>
      <c r="BZ2" s="127">
        <v>85</v>
      </c>
      <c r="CA2" s="127">
        <v>85</v>
      </c>
      <c r="CB2" s="134">
        <v>91</v>
      </c>
    </row>
    <row r="3" spans="1:80" ht="15">
      <c r="A3" s="125" t="s">
        <v>1</v>
      </c>
      <c r="B3" s="125">
        <v>160</v>
      </c>
      <c r="C3" s="125">
        <v>170</v>
      </c>
      <c r="D3" s="126">
        <v>210</v>
      </c>
      <c r="E3" s="125">
        <v>230</v>
      </c>
      <c r="F3" s="125">
        <v>333</v>
      </c>
      <c r="G3" s="125">
        <v>338</v>
      </c>
      <c r="H3" s="125">
        <v>314</v>
      </c>
      <c r="I3" s="125">
        <v>286</v>
      </c>
      <c r="J3" s="125">
        <v>266</v>
      </c>
      <c r="K3" s="127">
        <v>248</v>
      </c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8">
        <v>4.5</v>
      </c>
      <c r="X3" s="128">
        <v>21</v>
      </c>
      <c r="Y3" s="128">
        <v>42</v>
      </c>
      <c r="Z3" s="129">
        <v>7</v>
      </c>
      <c r="AA3" s="129">
        <v>28</v>
      </c>
      <c r="AB3" s="129">
        <v>50</v>
      </c>
      <c r="AC3" s="127">
        <v>56</v>
      </c>
      <c r="AD3" s="125">
        <v>46</v>
      </c>
      <c r="AE3" s="127">
        <v>56</v>
      </c>
      <c r="AF3" s="127">
        <v>37</v>
      </c>
      <c r="AG3" s="127">
        <v>53</v>
      </c>
      <c r="AH3" s="127">
        <v>42</v>
      </c>
      <c r="AI3" s="129">
        <v>17</v>
      </c>
      <c r="AJ3" s="129">
        <v>103</v>
      </c>
      <c r="AK3" s="127">
        <v>199</v>
      </c>
      <c r="AL3" s="129">
        <v>167</v>
      </c>
      <c r="AM3" s="129">
        <v>156</v>
      </c>
      <c r="AN3" s="127">
        <v>167</v>
      </c>
      <c r="AO3" s="127">
        <v>113</v>
      </c>
      <c r="AP3" s="127">
        <v>210</v>
      </c>
      <c r="AQ3" s="127">
        <v>154</v>
      </c>
      <c r="AR3" s="125"/>
      <c r="AS3" s="125">
        <v>202</v>
      </c>
      <c r="AT3" s="125">
        <v>311</v>
      </c>
      <c r="AU3" s="125">
        <v>104</v>
      </c>
      <c r="AV3" s="125">
        <v>88</v>
      </c>
      <c r="AW3" s="125">
        <v>6</v>
      </c>
      <c r="AX3" s="125">
        <v>50</v>
      </c>
      <c r="AY3" s="127">
        <v>33</v>
      </c>
      <c r="AZ3" s="130">
        <v>23.1</v>
      </c>
      <c r="BA3" s="130">
        <v>40</v>
      </c>
      <c r="BB3" s="131">
        <v>5815</v>
      </c>
      <c r="BC3" s="132">
        <f>69+2889</f>
        <v>2958</v>
      </c>
      <c r="BD3" s="125">
        <v>3657</v>
      </c>
      <c r="BE3" s="131">
        <v>2461</v>
      </c>
      <c r="BF3" s="131">
        <v>635</v>
      </c>
      <c r="BG3" s="132">
        <v>1710</v>
      </c>
      <c r="BH3" s="132">
        <v>881</v>
      </c>
      <c r="BI3" s="125">
        <f>3225+38</f>
        <v>3263</v>
      </c>
      <c r="BJ3" s="131">
        <v>3022</v>
      </c>
      <c r="BK3" s="131">
        <v>2897</v>
      </c>
      <c r="BL3" s="131">
        <v>2639</v>
      </c>
      <c r="BM3" s="125">
        <v>122</v>
      </c>
      <c r="BN3" s="125">
        <v>56</v>
      </c>
      <c r="BO3" s="127">
        <v>58</v>
      </c>
      <c r="BP3" s="125">
        <v>46</v>
      </c>
      <c r="BQ3" s="127">
        <v>101</v>
      </c>
      <c r="BR3" s="127">
        <v>86</v>
      </c>
      <c r="BS3" s="127">
        <v>105</v>
      </c>
      <c r="BT3" s="127">
        <v>188</v>
      </c>
      <c r="BU3" s="125">
        <v>87</v>
      </c>
      <c r="BV3" s="125">
        <v>115</v>
      </c>
      <c r="BW3" s="133">
        <v>98</v>
      </c>
      <c r="BX3" s="125">
        <v>90</v>
      </c>
      <c r="BY3" s="133">
        <v>92</v>
      </c>
      <c r="BZ3" s="127">
        <v>70</v>
      </c>
      <c r="CA3" s="127">
        <v>91</v>
      </c>
      <c r="CB3" s="134">
        <v>121</v>
      </c>
    </row>
    <row r="4" spans="1:80" ht="15">
      <c r="A4" s="125" t="s">
        <v>2</v>
      </c>
      <c r="B4" s="125">
        <v>110</v>
      </c>
      <c r="C4" s="125">
        <v>158</v>
      </c>
      <c r="D4" s="126">
        <v>190</v>
      </c>
      <c r="E4" s="125">
        <v>230</v>
      </c>
      <c r="F4" s="125">
        <v>358</v>
      </c>
      <c r="G4" s="125">
        <v>408</v>
      </c>
      <c r="H4" s="125">
        <v>397</v>
      </c>
      <c r="I4" s="125">
        <v>324</v>
      </c>
      <c r="J4" s="125">
        <v>323</v>
      </c>
      <c r="K4" s="127">
        <v>314</v>
      </c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8"/>
      <c r="X4" s="128"/>
      <c r="Y4" s="128"/>
      <c r="Z4" s="129"/>
      <c r="AA4" s="129">
        <v>4</v>
      </c>
      <c r="AB4" s="129">
        <v>21</v>
      </c>
      <c r="AC4" s="127">
        <v>21</v>
      </c>
      <c r="AD4" s="125">
        <v>9</v>
      </c>
      <c r="AE4" s="127">
        <v>20</v>
      </c>
      <c r="AF4" s="127">
        <v>13</v>
      </c>
      <c r="AG4" s="127">
        <v>14</v>
      </c>
      <c r="AH4" s="127">
        <v>3</v>
      </c>
      <c r="AI4" s="129">
        <v>1</v>
      </c>
      <c r="AJ4" s="129">
        <v>42</v>
      </c>
      <c r="AK4" s="127">
        <v>73</v>
      </c>
      <c r="AL4" s="129">
        <v>60</v>
      </c>
      <c r="AM4" s="129">
        <v>71</v>
      </c>
      <c r="AN4" s="127">
        <v>71</v>
      </c>
      <c r="AO4" s="127">
        <v>49</v>
      </c>
      <c r="AP4" s="127">
        <v>73</v>
      </c>
      <c r="AQ4" s="127">
        <v>52</v>
      </c>
      <c r="AR4" s="125"/>
      <c r="AS4" s="125">
        <v>51</v>
      </c>
      <c r="AT4" s="125">
        <v>48</v>
      </c>
      <c r="AU4" s="125">
        <v>24</v>
      </c>
      <c r="AV4" s="125">
        <v>20</v>
      </c>
      <c r="AW4" s="125">
        <v>4</v>
      </c>
      <c r="AX4" s="125">
        <v>38</v>
      </c>
      <c r="AY4" s="127">
        <v>73</v>
      </c>
      <c r="AZ4" s="130">
        <v>145.3</v>
      </c>
      <c r="BA4" s="130">
        <v>127.1</v>
      </c>
      <c r="BB4" s="131">
        <v>4032</v>
      </c>
      <c r="BC4" s="124">
        <f>25+2174</f>
        <v>2199</v>
      </c>
      <c r="BD4" s="125"/>
      <c r="BE4" s="131">
        <v>2080</v>
      </c>
      <c r="BF4" s="131">
        <v>738</v>
      </c>
      <c r="BG4" s="132">
        <v>1416</v>
      </c>
      <c r="BH4" s="132">
        <v>731</v>
      </c>
      <c r="BI4" s="125">
        <v>1707</v>
      </c>
      <c r="BJ4" s="131">
        <v>1291</v>
      </c>
      <c r="BK4" s="131">
        <v>675</v>
      </c>
      <c r="BL4" s="131">
        <v>41</v>
      </c>
      <c r="BM4" s="125">
        <v>196</v>
      </c>
      <c r="BN4" s="125">
        <v>193</v>
      </c>
      <c r="BO4" s="127">
        <v>48</v>
      </c>
      <c r="BP4" s="133">
        <v>48</v>
      </c>
      <c r="BQ4" s="127">
        <v>47</v>
      </c>
      <c r="BR4" s="127">
        <v>41</v>
      </c>
      <c r="BS4" s="127">
        <v>59</v>
      </c>
      <c r="BT4" s="127">
        <v>51</v>
      </c>
      <c r="BU4" s="133">
        <v>204</v>
      </c>
      <c r="BV4" s="133">
        <v>107</v>
      </c>
      <c r="BW4" s="133">
        <v>63</v>
      </c>
      <c r="BX4" s="133">
        <v>68</v>
      </c>
      <c r="BY4" s="133">
        <v>73</v>
      </c>
      <c r="BZ4" s="127">
        <v>67</v>
      </c>
      <c r="CA4" s="127">
        <v>74</v>
      </c>
      <c r="CB4" s="134">
        <v>62</v>
      </c>
    </row>
    <row r="5" spans="1:80" ht="15">
      <c r="A5" s="125" t="s">
        <v>3</v>
      </c>
      <c r="B5" s="125">
        <v>210</v>
      </c>
      <c r="C5" s="125">
        <v>170</v>
      </c>
      <c r="D5" s="126">
        <v>220</v>
      </c>
      <c r="E5" s="125">
        <v>270</v>
      </c>
      <c r="F5" s="125">
        <v>416</v>
      </c>
      <c r="G5" s="125"/>
      <c r="H5" s="125">
        <v>395</v>
      </c>
      <c r="I5" s="125">
        <v>332</v>
      </c>
      <c r="J5" s="125">
        <v>325</v>
      </c>
      <c r="K5" s="127">
        <v>321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8">
        <v>8</v>
      </c>
      <c r="X5" s="128">
        <v>29</v>
      </c>
      <c r="Y5" s="128">
        <v>51</v>
      </c>
      <c r="Z5" s="129">
        <v>12</v>
      </c>
      <c r="AA5" s="129">
        <v>47</v>
      </c>
      <c r="AB5" s="129">
        <v>68</v>
      </c>
      <c r="AC5" s="127">
        <v>84</v>
      </c>
      <c r="AD5" s="125">
        <v>72</v>
      </c>
      <c r="AE5" s="127">
        <v>58</v>
      </c>
      <c r="AF5" s="127">
        <v>51</v>
      </c>
      <c r="AG5" s="127">
        <v>67</v>
      </c>
      <c r="AH5" s="127">
        <v>50</v>
      </c>
      <c r="AI5" s="129">
        <v>97</v>
      </c>
      <c r="AJ5" s="129">
        <v>201</v>
      </c>
      <c r="AK5" s="127">
        <v>316</v>
      </c>
      <c r="AL5" s="129">
        <v>320</v>
      </c>
      <c r="AM5" s="129">
        <v>267</v>
      </c>
      <c r="AN5" s="127">
        <v>256</v>
      </c>
      <c r="AO5" s="127">
        <v>223</v>
      </c>
      <c r="AP5" s="127">
        <v>234</v>
      </c>
      <c r="AQ5" s="127">
        <v>224</v>
      </c>
      <c r="AR5" s="125"/>
      <c r="AS5" s="133">
        <v>206</v>
      </c>
      <c r="AT5" s="133">
        <v>338</v>
      </c>
      <c r="AU5" s="125">
        <v>96</v>
      </c>
      <c r="AV5" s="125">
        <v>8</v>
      </c>
      <c r="AW5" s="125">
        <v>7.1</v>
      </c>
      <c r="AX5" s="125">
        <v>209.5</v>
      </c>
      <c r="AY5" s="125">
        <v>95</v>
      </c>
      <c r="AZ5" s="125">
        <v>142.7</v>
      </c>
      <c r="BA5" s="125">
        <v>156</v>
      </c>
      <c r="BB5" s="124">
        <v>32014</v>
      </c>
      <c r="BC5" s="135">
        <f>37+6594</f>
        <v>6631</v>
      </c>
      <c r="BD5" s="125">
        <v>8869</v>
      </c>
      <c r="BE5" s="124">
        <v>7490</v>
      </c>
      <c r="BF5" s="124">
        <v>4156</v>
      </c>
      <c r="BG5" s="135">
        <v>1701</v>
      </c>
      <c r="BH5" s="135">
        <v>1885</v>
      </c>
      <c r="BI5" s="125">
        <v>4362</v>
      </c>
      <c r="BJ5" s="127">
        <v>2746</v>
      </c>
      <c r="BK5" s="130">
        <v>2497</v>
      </c>
      <c r="BL5" s="130">
        <v>3369</v>
      </c>
      <c r="BM5" s="125">
        <v>188</v>
      </c>
      <c r="BN5" s="125">
        <v>128</v>
      </c>
      <c r="BO5" s="127">
        <v>123</v>
      </c>
      <c r="BP5" s="133">
        <v>123</v>
      </c>
      <c r="BQ5" s="127">
        <v>171</v>
      </c>
      <c r="BR5" s="127">
        <v>138</v>
      </c>
      <c r="BS5" s="130">
        <v>144</v>
      </c>
      <c r="BT5" s="127">
        <v>150</v>
      </c>
      <c r="BU5" s="125">
        <v>71</v>
      </c>
      <c r="BV5" s="125">
        <v>136</v>
      </c>
      <c r="BW5" s="133">
        <v>112</v>
      </c>
      <c r="BX5" s="125">
        <v>140</v>
      </c>
      <c r="BY5" s="133">
        <v>108</v>
      </c>
      <c r="BZ5" s="127">
        <v>104</v>
      </c>
      <c r="CA5" s="127">
        <v>95</v>
      </c>
      <c r="CB5" s="134">
        <v>103</v>
      </c>
    </row>
    <row r="6" spans="1:80" ht="15">
      <c r="A6" s="125" t="s">
        <v>4</v>
      </c>
      <c r="B6" s="125"/>
      <c r="C6" s="125">
        <v>30</v>
      </c>
      <c r="D6" s="126">
        <v>80</v>
      </c>
      <c r="E6" s="125">
        <v>140</v>
      </c>
      <c r="F6" s="125">
        <v>245</v>
      </c>
      <c r="G6" s="125">
        <v>192</v>
      </c>
      <c r="H6" s="125">
        <v>231</v>
      </c>
      <c r="I6" s="125">
        <v>271</v>
      </c>
      <c r="J6" s="125">
        <v>283</v>
      </c>
      <c r="K6" s="127">
        <v>234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8"/>
      <c r="X6" s="128"/>
      <c r="Y6" s="128"/>
      <c r="Z6" s="129"/>
      <c r="AA6" s="129">
        <v>4</v>
      </c>
      <c r="AB6" s="129">
        <v>6</v>
      </c>
      <c r="AC6" s="127">
        <v>7</v>
      </c>
      <c r="AD6" s="125">
        <v>6</v>
      </c>
      <c r="AE6" s="127">
        <v>9</v>
      </c>
      <c r="AF6" s="127">
        <v>10</v>
      </c>
      <c r="AG6" s="127">
        <v>16</v>
      </c>
      <c r="AH6" s="127">
        <v>20</v>
      </c>
      <c r="AI6" s="129"/>
      <c r="AJ6" s="129">
        <v>10</v>
      </c>
      <c r="AK6" s="127">
        <v>14</v>
      </c>
      <c r="AL6" s="129">
        <v>13</v>
      </c>
      <c r="AM6" s="129">
        <v>10</v>
      </c>
      <c r="AN6" s="127">
        <v>18</v>
      </c>
      <c r="AO6" s="127">
        <v>21</v>
      </c>
      <c r="AP6" s="127">
        <v>33</v>
      </c>
      <c r="AQ6" s="127">
        <v>41</v>
      </c>
      <c r="AR6" s="125"/>
      <c r="AS6" s="125"/>
      <c r="AT6" s="133">
        <v>73</v>
      </c>
      <c r="AU6" s="125">
        <v>36</v>
      </c>
      <c r="AV6" s="125">
        <v>5</v>
      </c>
      <c r="AW6" s="125">
        <v>39</v>
      </c>
      <c r="AX6" s="125">
        <v>2</v>
      </c>
      <c r="AY6" s="127">
        <v>31</v>
      </c>
      <c r="AZ6" s="130">
        <v>81.3</v>
      </c>
      <c r="BA6" s="130">
        <v>37.5</v>
      </c>
      <c r="BB6" s="131">
        <v>1860</v>
      </c>
      <c r="BC6" s="131">
        <v>3</v>
      </c>
      <c r="BD6" s="125">
        <v>10</v>
      </c>
      <c r="BE6" s="131">
        <v>8</v>
      </c>
      <c r="BF6" s="131">
        <v>11</v>
      </c>
      <c r="BG6" s="131"/>
      <c r="BH6" s="131"/>
      <c r="BI6" s="125"/>
      <c r="BJ6" s="131">
        <v>294</v>
      </c>
      <c r="BK6" s="131">
        <v>482</v>
      </c>
      <c r="BL6" s="131">
        <v>387</v>
      </c>
      <c r="BM6" s="125">
        <v>59</v>
      </c>
      <c r="BN6" s="125">
        <v>97</v>
      </c>
      <c r="BO6" s="127">
        <v>104</v>
      </c>
      <c r="BP6" s="133">
        <v>168</v>
      </c>
      <c r="BQ6" s="127">
        <v>654</v>
      </c>
      <c r="BR6" s="127">
        <v>136</v>
      </c>
      <c r="BS6" s="127">
        <v>179</v>
      </c>
      <c r="BT6" s="127">
        <v>107</v>
      </c>
      <c r="BU6" s="125">
        <v>114</v>
      </c>
      <c r="BV6" s="125">
        <v>143</v>
      </c>
      <c r="BW6" s="133">
        <v>52</v>
      </c>
      <c r="BX6" s="125">
        <v>49</v>
      </c>
      <c r="BY6" s="133">
        <v>65</v>
      </c>
      <c r="BZ6" s="127">
        <v>65</v>
      </c>
      <c r="CA6" s="127">
        <v>66</v>
      </c>
      <c r="CB6" s="134">
        <v>102</v>
      </c>
    </row>
    <row r="7" spans="1:80" ht="15">
      <c r="A7" s="125" t="s">
        <v>5</v>
      </c>
      <c r="B7" s="125">
        <v>250</v>
      </c>
      <c r="C7" s="125">
        <v>281</v>
      </c>
      <c r="D7" s="126">
        <v>320</v>
      </c>
      <c r="E7" s="125">
        <v>320</v>
      </c>
      <c r="F7" s="125">
        <v>495</v>
      </c>
      <c r="G7" s="125">
        <v>504</v>
      </c>
      <c r="H7" s="125">
        <v>483</v>
      </c>
      <c r="I7" s="125">
        <v>446</v>
      </c>
      <c r="J7" s="125">
        <v>453</v>
      </c>
      <c r="K7" s="127">
        <v>429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8">
        <v>3</v>
      </c>
      <c r="X7" s="128">
        <v>11</v>
      </c>
      <c r="Y7" s="128">
        <v>21</v>
      </c>
      <c r="Z7" s="129">
        <v>6</v>
      </c>
      <c r="AA7" s="129">
        <v>25</v>
      </c>
      <c r="AB7" s="129">
        <v>69</v>
      </c>
      <c r="AC7" s="127">
        <v>50</v>
      </c>
      <c r="AD7" s="125">
        <v>47</v>
      </c>
      <c r="AE7" s="127">
        <v>56</v>
      </c>
      <c r="AF7" s="127">
        <v>43</v>
      </c>
      <c r="AG7" s="127">
        <v>50</v>
      </c>
      <c r="AH7" s="127">
        <v>38</v>
      </c>
      <c r="AI7" s="129">
        <v>35</v>
      </c>
      <c r="AJ7" s="129">
        <v>91</v>
      </c>
      <c r="AK7" s="127">
        <v>172</v>
      </c>
      <c r="AL7" s="129">
        <v>154</v>
      </c>
      <c r="AM7" s="129">
        <v>171</v>
      </c>
      <c r="AN7" s="127">
        <v>181</v>
      </c>
      <c r="AO7" s="127">
        <v>170</v>
      </c>
      <c r="AP7" s="127">
        <v>195</v>
      </c>
      <c r="AQ7" s="127">
        <v>180</v>
      </c>
      <c r="AR7" s="125"/>
      <c r="AS7" s="125">
        <v>171</v>
      </c>
      <c r="AT7" s="133">
        <v>188</v>
      </c>
      <c r="AU7" s="125">
        <v>60</v>
      </c>
      <c r="AV7" s="125">
        <v>23</v>
      </c>
      <c r="AW7" s="125">
        <v>28</v>
      </c>
      <c r="AX7" s="125">
        <v>22</v>
      </c>
      <c r="AY7" s="127">
        <v>80</v>
      </c>
      <c r="AZ7" s="130">
        <v>31</v>
      </c>
      <c r="BA7" s="130">
        <v>70.5</v>
      </c>
      <c r="BB7" s="131">
        <v>14308</v>
      </c>
      <c r="BC7" s="132">
        <f>7+6288</f>
        <v>6295</v>
      </c>
      <c r="BD7" s="125">
        <v>5466</v>
      </c>
      <c r="BE7" s="131">
        <v>4885</v>
      </c>
      <c r="BF7" s="131">
        <v>2053</v>
      </c>
      <c r="BG7" s="132">
        <v>2641</v>
      </c>
      <c r="BH7" s="132">
        <v>27</v>
      </c>
      <c r="BI7" s="125">
        <v>6038</v>
      </c>
      <c r="BJ7" s="131">
        <v>8671</v>
      </c>
      <c r="BK7" s="131">
        <v>6477</v>
      </c>
      <c r="BL7" s="131">
        <v>9159</v>
      </c>
      <c r="BM7" s="125">
        <v>102</v>
      </c>
      <c r="BN7" s="125">
        <v>104</v>
      </c>
      <c r="BO7" s="127">
        <v>79</v>
      </c>
      <c r="BP7" s="133">
        <v>58</v>
      </c>
      <c r="BQ7" s="127">
        <v>54</v>
      </c>
      <c r="BR7" s="127">
        <v>28</v>
      </c>
      <c r="BS7" s="127">
        <v>56</v>
      </c>
      <c r="BT7" s="127">
        <v>70</v>
      </c>
      <c r="BU7" s="133">
        <v>237</v>
      </c>
      <c r="BV7" s="133">
        <v>217</v>
      </c>
      <c r="BW7" s="133">
        <v>203</v>
      </c>
      <c r="BX7" s="133">
        <v>220</v>
      </c>
      <c r="BY7" s="133">
        <v>192</v>
      </c>
      <c r="BZ7" s="127">
        <v>190</v>
      </c>
      <c r="CA7" s="127">
        <v>200</v>
      </c>
      <c r="CB7" s="134">
        <v>229</v>
      </c>
    </row>
    <row r="8" spans="1:80" ht="15">
      <c r="A8" s="125" t="s">
        <v>6</v>
      </c>
      <c r="B8" s="125">
        <v>170</v>
      </c>
      <c r="C8" s="125">
        <v>180</v>
      </c>
      <c r="D8" s="126">
        <v>210</v>
      </c>
      <c r="E8" s="125">
        <v>330</v>
      </c>
      <c r="F8" s="127">
        <v>590</v>
      </c>
      <c r="G8" s="125">
        <v>594</v>
      </c>
      <c r="H8" s="127">
        <v>555</v>
      </c>
      <c r="I8" s="127">
        <v>526</v>
      </c>
      <c r="J8" s="127">
        <v>498</v>
      </c>
      <c r="K8" s="127">
        <v>474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8">
        <v>82</v>
      </c>
      <c r="X8" s="128">
        <v>177</v>
      </c>
      <c r="Y8" s="128">
        <v>211</v>
      </c>
      <c r="Z8" s="129">
        <v>73</v>
      </c>
      <c r="AA8" s="129">
        <v>271</v>
      </c>
      <c r="AB8" s="129">
        <v>277</v>
      </c>
      <c r="AC8" s="127">
        <v>320</v>
      </c>
      <c r="AD8" s="125">
        <v>212</v>
      </c>
      <c r="AE8" s="127">
        <v>264</v>
      </c>
      <c r="AF8" s="127">
        <v>273</v>
      </c>
      <c r="AG8" s="127">
        <v>246</v>
      </c>
      <c r="AH8" s="127">
        <v>237</v>
      </c>
      <c r="AI8" s="129">
        <v>304</v>
      </c>
      <c r="AJ8" s="129">
        <v>638</v>
      </c>
      <c r="AK8" s="127">
        <v>792</v>
      </c>
      <c r="AL8" s="129">
        <v>768</v>
      </c>
      <c r="AM8" s="129">
        <v>871</v>
      </c>
      <c r="AN8" s="127">
        <v>850</v>
      </c>
      <c r="AO8" s="127">
        <v>821</v>
      </c>
      <c r="AP8" s="127">
        <v>917</v>
      </c>
      <c r="AQ8" s="127">
        <v>872</v>
      </c>
      <c r="AR8" s="125"/>
      <c r="AS8" s="125">
        <v>1901</v>
      </c>
      <c r="AT8" s="133">
        <v>1897</v>
      </c>
      <c r="AU8" s="125">
        <v>1290</v>
      </c>
      <c r="AV8" s="125">
        <v>1930</v>
      </c>
      <c r="AW8" s="125">
        <v>411</v>
      </c>
      <c r="AX8" s="125">
        <v>1561</v>
      </c>
      <c r="AY8" s="127">
        <v>1776</v>
      </c>
      <c r="AZ8" s="130">
        <v>798.8</v>
      </c>
      <c r="BA8" s="130">
        <v>727.7</v>
      </c>
      <c r="BB8" s="131">
        <v>220651</v>
      </c>
      <c r="BC8" s="132">
        <f>6090+83216</f>
        <v>89306</v>
      </c>
      <c r="BD8" s="125">
        <v>67319</v>
      </c>
      <c r="BE8" s="131">
        <v>62391</v>
      </c>
      <c r="BF8" s="131">
        <v>53212</v>
      </c>
      <c r="BG8" s="132">
        <v>81636</v>
      </c>
      <c r="BH8" s="132">
        <v>54134</v>
      </c>
      <c r="BI8" s="125">
        <f>74602+1106</f>
        <v>75708</v>
      </c>
      <c r="BJ8" s="131">
        <v>52872</v>
      </c>
      <c r="BK8" s="131">
        <v>44790</v>
      </c>
      <c r="BL8" s="131">
        <v>57783</v>
      </c>
      <c r="BM8" s="125">
        <v>194</v>
      </c>
      <c r="BN8" s="125">
        <v>179</v>
      </c>
      <c r="BO8" s="127">
        <v>245</v>
      </c>
      <c r="BP8" s="133">
        <v>432</v>
      </c>
      <c r="BQ8" s="127">
        <v>455</v>
      </c>
      <c r="BR8" s="127">
        <v>584</v>
      </c>
      <c r="BS8" s="127">
        <v>628</v>
      </c>
      <c r="BT8" s="127">
        <v>779</v>
      </c>
      <c r="BU8" s="133">
        <v>228</v>
      </c>
      <c r="BV8" s="133">
        <v>232</v>
      </c>
      <c r="BW8" s="127">
        <v>183</v>
      </c>
      <c r="BX8" s="133">
        <v>211</v>
      </c>
      <c r="BY8" s="127">
        <v>219</v>
      </c>
      <c r="BZ8" s="127">
        <v>224</v>
      </c>
      <c r="CA8" s="127">
        <v>245</v>
      </c>
      <c r="CB8" s="127">
        <v>272</v>
      </c>
    </row>
    <row r="9" spans="1:80" ht="15">
      <c r="A9" s="125" t="s">
        <v>7</v>
      </c>
      <c r="B9" s="125">
        <v>120</v>
      </c>
      <c r="C9" s="125">
        <v>120</v>
      </c>
      <c r="D9" s="126">
        <v>160</v>
      </c>
      <c r="E9" s="125">
        <v>240</v>
      </c>
      <c r="F9" s="127">
        <v>384</v>
      </c>
      <c r="G9" s="125">
        <v>431</v>
      </c>
      <c r="H9" s="127">
        <v>416</v>
      </c>
      <c r="I9" s="127">
        <v>392</v>
      </c>
      <c r="J9" s="127">
        <v>377</v>
      </c>
      <c r="K9" s="127">
        <v>346</v>
      </c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8">
        <v>23</v>
      </c>
      <c r="X9" s="128">
        <v>101</v>
      </c>
      <c r="Y9" s="128">
        <v>135</v>
      </c>
      <c r="Z9" s="129">
        <v>42</v>
      </c>
      <c r="AA9" s="129">
        <v>206</v>
      </c>
      <c r="AB9" s="129">
        <v>237</v>
      </c>
      <c r="AC9" s="127">
        <v>161</v>
      </c>
      <c r="AD9" s="125">
        <v>193</v>
      </c>
      <c r="AE9" s="127">
        <v>222</v>
      </c>
      <c r="AF9" s="127">
        <v>236</v>
      </c>
      <c r="AG9" s="127">
        <v>218</v>
      </c>
      <c r="AH9" s="127">
        <v>240</v>
      </c>
      <c r="AI9" s="129">
        <v>129</v>
      </c>
      <c r="AJ9" s="129">
        <v>438</v>
      </c>
      <c r="AK9" s="127">
        <v>514</v>
      </c>
      <c r="AL9" s="129">
        <v>543</v>
      </c>
      <c r="AM9" s="129">
        <v>603</v>
      </c>
      <c r="AN9" s="127">
        <v>561</v>
      </c>
      <c r="AO9" s="127">
        <v>645</v>
      </c>
      <c r="AP9" s="127">
        <v>686</v>
      </c>
      <c r="AQ9" s="127">
        <v>696</v>
      </c>
      <c r="AR9" s="125"/>
      <c r="AS9" s="133">
        <v>1125</v>
      </c>
      <c r="AT9" s="133">
        <v>822</v>
      </c>
      <c r="AU9" s="125">
        <v>670</v>
      </c>
      <c r="AV9" s="125">
        <v>561</v>
      </c>
      <c r="AW9" s="125">
        <v>570</v>
      </c>
      <c r="AX9" s="125">
        <v>673</v>
      </c>
      <c r="AY9" s="127">
        <v>813</v>
      </c>
      <c r="AZ9" s="130">
        <v>777.3</v>
      </c>
      <c r="BA9" s="130">
        <v>792.9</v>
      </c>
      <c r="BB9" s="131">
        <v>49022</v>
      </c>
      <c r="BC9" s="132">
        <f>1516+26965</f>
        <v>28481</v>
      </c>
      <c r="BD9" s="125">
        <v>29203</v>
      </c>
      <c r="BE9" s="131">
        <v>32146</v>
      </c>
      <c r="BF9" s="131">
        <v>21574</v>
      </c>
      <c r="BG9" s="132">
        <v>24751</v>
      </c>
      <c r="BH9" s="132">
        <v>20200</v>
      </c>
      <c r="BI9" s="125">
        <f>25937+1170</f>
        <v>27107</v>
      </c>
      <c r="BJ9" s="131">
        <v>22469</v>
      </c>
      <c r="BK9" s="131">
        <v>12538</v>
      </c>
      <c r="BL9" s="131">
        <v>17700</v>
      </c>
      <c r="BM9" s="125">
        <v>100</v>
      </c>
      <c r="BN9" s="125">
        <v>106</v>
      </c>
      <c r="BO9" s="127">
        <v>118</v>
      </c>
      <c r="BP9" s="133">
        <v>117</v>
      </c>
      <c r="BQ9" s="127">
        <v>136</v>
      </c>
      <c r="BR9" s="127">
        <v>161</v>
      </c>
      <c r="BS9" s="127">
        <v>168</v>
      </c>
      <c r="BT9" s="127">
        <v>167</v>
      </c>
      <c r="BU9" s="125">
        <v>201</v>
      </c>
      <c r="BV9" s="125">
        <v>209</v>
      </c>
      <c r="BW9" s="127">
        <v>208</v>
      </c>
      <c r="BX9" s="125">
        <v>197</v>
      </c>
      <c r="BY9" s="127">
        <v>199</v>
      </c>
      <c r="BZ9" s="127">
        <v>208</v>
      </c>
      <c r="CA9" s="127">
        <v>214</v>
      </c>
      <c r="CB9" s="127">
        <v>209</v>
      </c>
    </row>
    <row r="10" spans="1:80" ht="15">
      <c r="A10" s="125" t="s">
        <v>8</v>
      </c>
      <c r="B10" s="125">
        <v>100</v>
      </c>
      <c r="C10" s="125">
        <v>110</v>
      </c>
      <c r="D10" s="126">
        <v>150</v>
      </c>
      <c r="E10" s="125">
        <v>260</v>
      </c>
      <c r="F10" s="127">
        <v>341</v>
      </c>
      <c r="G10" s="125">
        <v>373</v>
      </c>
      <c r="H10" s="127">
        <v>327</v>
      </c>
      <c r="I10" s="127">
        <v>290</v>
      </c>
      <c r="J10" s="127">
        <v>253</v>
      </c>
      <c r="K10" s="127">
        <v>220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8"/>
      <c r="X10" s="128"/>
      <c r="Y10" s="128"/>
      <c r="Z10" s="129"/>
      <c r="AA10" s="129">
        <v>2</v>
      </c>
      <c r="AB10" s="129">
        <v>6</v>
      </c>
      <c r="AC10" s="127">
        <v>3</v>
      </c>
      <c r="AD10" s="125">
        <v>2</v>
      </c>
      <c r="AE10" s="127">
        <v>4</v>
      </c>
      <c r="AF10" s="127">
        <v>2</v>
      </c>
      <c r="AG10" s="127">
        <v>9</v>
      </c>
      <c r="AH10" s="127">
        <v>3</v>
      </c>
      <c r="AI10" s="129"/>
      <c r="AJ10" s="129">
        <v>17</v>
      </c>
      <c r="AK10" s="127">
        <v>45</v>
      </c>
      <c r="AL10" s="129">
        <v>41</v>
      </c>
      <c r="AM10" s="129">
        <v>55</v>
      </c>
      <c r="AN10" s="127">
        <v>39</v>
      </c>
      <c r="AO10" s="127">
        <v>54</v>
      </c>
      <c r="AP10" s="127">
        <v>59</v>
      </c>
      <c r="AQ10" s="127">
        <v>42</v>
      </c>
      <c r="AR10" s="125"/>
      <c r="AS10" s="133">
        <v>68</v>
      </c>
      <c r="AT10" s="133">
        <v>30</v>
      </c>
      <c r="AU10" s="125"/>
      <c r="AV10" s="125"/>
      <c r="AW10" s="125"/>
      <c r="AX10" s="125">
        <v>3</v>
      </c>
      <c r="AY10" s="127">
        <v>11</v>
      </c>
      <c r="AZ10" s="130">
        <v>0.3</v>
      </c>
      <c r="BA10" s="130">
        <v>3.7</v>
      </c>
      <c r="BB10" s="131">
        <v>1602</v>
      </c>
      <c r="BC10" s="132"/>
      <c r="BD10" s="125">
        <v>500</v>
      </c>
      <c r="BE10" s="131">
        <v>603</v>
      </c>
      <c r="BF10" s="131">
        <v>420</v>
      </c>
      <c r="BG10" s="132">
        <v>607</v>
      </c>
      <c r="BH10" s="132">
        <v>443.1</v>
      </c>
      <c r="BI10" s="125">
        <v>545.1</v>
      </c>
      <c r="BJ10" s="131">
        <v>660</v>
      </c>
      <c r="BK10" s="131">
        <v>375</v>
      </c>
      <c r="BL10" s="131">
        <v>520</v>
      </c>
      <c r="BM10" s="125">
        <v>349</v>
      </c>
      <c r="BN10" s="125">
        <v>597</v>
      </c>
      <c r="BO10" s="127">
        <v>671</v>
      </c>
      <c r="BP10" s="133">
        <v>373</v>
      </c>
      <c r="BQ10" s="127">
        <v>439</v>
      </c>
      <c r="BR10" s="127">
        <v>508</v>
      </c>
      <c r="BS10" s="127">
        <v>627</v>
      </c>
      <c r="BT10" s="127">
        <v>644</v>
      </c>
      <c r="BU10" s="125">
        <v>200</v>
      </c>
      <c r="BV10" s="125">
        <v>167</v>
      </c>
      <c r="BW10" s="127">
        <v>193</v>
      </c>
      <c r="BX10" s="125">
        <v>171</v>
      </c>
      <c r="BY10" s="127">
        <v>181</v>
      </c>
      <c r="BZ10" s="127">
        <v>195</v>
      </c>
      <c r="CA10" s="127">
        <v>203</v>
      </c>
      <c r="CB10" s="127">
        <v>252</v>
      </c>
    </row>
    <row r="11" spans="1:80" ht="15">
      <c r="A11" s="125" t="s">
        <v>9</v>
      </c>
      <c r="B11" s="125">
        <v>70</v>
      </c>
      <c r="C11" s="125">
        <v>100</v>
      </c>
      <c r="D11" s="126">
        <v>130</v>
      </c>
      <c r="E11" s="125">
        <v>220</v>
      </c>
      <c r="F11" s="127">
        <v>489</v>
      </c>
      <c r="G11" s="125">
        <v>492</v>
      </c>
      <c r="H11" s="127">
        <v>497</v>
      </c>
      <c r="I11" s="127">
        <v>437</v>
      </c>
      <c r="J11" s="127">
        <v>397</v>
      </c>
      <c r="K11" s="127">
        <v>368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8"/>
      <c r="X11" s="128"/>
      <c r="Y11" s="128"/>
      <c r="Z11" s="129">
        <v>3</v>
      </c>
      <c r="AA11" s="129">
        <v>11</v>
      </c>
      <c r="AB11" s="129">
        <v>33</v>
      </c>
      <c r="AC11" s="127">
        <v>14</v>
      </c>
      <c r="AD11" s="125">
        <v>21</v>
      </c>
      <c r="AE11" s="127">
        <v>30</v>
      </c>
      <c r="AF11" s="127">
        <v>9</v>
      </c>
      <c r="AG11" s="127">
        <v>13</v>
      </c>
      <c r="AH11" s="127">
        <v>11</v>
      </c>
      <c r="AI11" s="129">
        <v>20</v>
      </c>
      <c r="AJ11" s="129">
        <v>92</v>
      </c>
      <c r="AK11" s="127">
        <v>96</v>
      </c>
      <c r="AL11" s="129">
        <v>127</v>
      </c>
      <c r="AM11" s="129">
        <v>130</v>
      </c>
      <c r="AN11" s="127">
        <v>111</v>
      </c>
      <c r="AO11" s="127">
        <v>81</v>
      </c>
      <c r="AP11" s="127">
        <v>94</v>
      </c>
      <c r="AQ11" s="127">
        <v>119</v>
      </c>
      <c r="AR11" s="125"/>
      <c r="AS11" s="133">
        <v>748</v>
      </c>
      <c r="AT11" s="133">
        <v>493</v>
      </c>
      <c r="AU11" s="125">
        <v>90</v>
      </c>
      <c r="AV11" s="125">
        <v>99</v>
      </c>
      <c r="AW11" s="125">
        <v>145</v>
      </c>
      <c r="AX11" s="125">
        <v>300</v>
      </c>
      <c r="AY11" s="127">
        <v>400</v>
      </c>
      <c r="AZ11" s="130">
        <v>375.2</v>
      </c>
      <c r="BA11" s="130">
        <v>446</v>
      </c>
      <c r="BB11" s="131">
        <v>33215</v>
      </c>
      <c r="BC11" s="132">
        <f>22118+100</f>
        <v>22218</v>
      </c>
      <c r="BD11" s="125">
        <v>3272</v>
      </c>
      <c r="BE11" s="131">
        <v>1412</v>
      </c>
      <c r="BF11" s="131">
        <v>974</v>
      </c>
      <c r="BG11" s="132">
        <v>1302</v>
      </c>
      <c r="BH11" s="132">
        <v>1381</v>
      </c>
      <c r="BI11" s="125">
        <v>1176</v>
      </c>
      <c r="BJ11" s="131">
        <v>8135</v>
      </c>
      <c r="BK11" s="131">
        <v>8241.8</v>
      </c>
      <c r="BL11" s="131">
        <v>12299</v>
      </c>
      <c r="BM11" s="125">
        <v>335</v>
      </c>
      <c r="BN11" s="125">
        <v>302</v>
      </c>
      <c r="BO11" s="127">
        <v>649</v>
      </c>
      <c r="BP11" s="133">
        <v>408</v>
      </c>
      <c r="BQ11" s="127">
        <v>433</v>
      </c>
      <c r="BR11" s="127">
        <v>426</v>
      </c>
      <c r="BS11" s="127">
        <v>468</v>
      </c>
      <c r="BT11" s="127">
        <v>535</v>
      </c>
      <c r="BU11" s="125">
        <v>87</v>
      </c>
      <c r="BV11" s="125">
        <v>186</v>
      </c>
      <c r="BW11" s="127">
        <v>178</v>
      </c>
      <c r="BX11" s="125">
        <v>113</v>
      </c>
      <c r="BY11" s="127">
        <v>183</v>
      </c>
      <c r="BZ11" s="127">
        <v>184</v>
      </c>
      <c r="CA11" s="127">
        <v>161</v>
      </c>
      <c r="CB11" s="127">
        <v>213</v>
      </c>
    </row>
    <row r="12" spans="1:80" ht="15">
      <c r="A12" s="125" t="s">
        <v>10</v>
      </c>
      <c r="B12" s="125">
        <v>120</v>
      </c>
      <c r="C12" s="125">
        <v>130</v>
      </c>
      <c r="D12" s="126">
        <v>140</v>
      </c>
      <c r="E12" s="125">
        <v>310</v>
      </c>
      <c r="F12" s="125">
        <v>357</v>
      </c>
      <c r="G12" s="125">
        <v>350</v>
      </c>
      <c r="H12" s="125">
        <v>345</v>
      </c>
      <c r="I12" s="125">
        <v>345</v>
      </c>
      <c r="J12" s="125">
        <v>306</v>
      </c>
      <c r="K12" s="127">
        <v>271</v>
      </c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8">
        <v>1</v>
      </c>
      <c r="X12" s="128">
        <v>6</v>
      </c>
      <c r="Y12" s="128">
        <v>12</v>
      </c>
      <c r="Z12" s="129">
        <v>2</v>
      </c>
      <c r="AA12" s="129">
        <v>13</v>
      </c>
      <c r="AB12" s="129">
        <v>22</v>
      </c>
      <c r="AC12" s="127">
        <v>17</v>
      </c>
      <c r="AD12" s="125">
        <v>28</v>
      </c>
      <c r="AE12" s="127">
        <v>16</v>
      </c>
      <c r="AF12" s="127">
        <v>21</v>
      </c>
      <c r="AG12" s="127">
        <v>22</v>
      </c>
      <c r="AH12" s="127">
        <v>18</v>
      </c>
      <c r="AI12" s="129">
        <v>38</v>
      </c>
      <c r="AJ12" s="129">
        <v>79</v>
      </c>
      <c r="AK12" s="127">
        <v>128</v>
      </c>
      <c r="AL12" s="129">
        <v>94</v>
      </c>
      <c r="AM12" s="129">
        <v>83</v>
      </c>
      <c r="AN12" s="127">
        <v>75</v>
      </c>
      <c r="AO12" s="127">
        <v>97</v>
      </c>
      <c r="AP12" s="127">
        <v>112</v>
      </c>
      <c r="AQ12" s="127">
        <v>92</v>
      </c>
      <c r="AR12" s="125"/>
      <c r="AS12" s="125">
        <v>10</v>
      </c>
      <c r="AT12" s="125">
        <v>8</v>
      </c>
      <c r="AU12" s="125">
        <v>6</v>
      </c>
      <c r="AV12" s="125">
        <v>2</v>
      </c>
      <c r="AW12" s="125">
        <v>1</v>
      </c>
      <c r="AX12" s="125">
        <v>4</v>
      </c>
      <c r="AY12" s="127">
        <v>0.3</v>
      </c>
      <c r="AZ12" s="130">
        <v>2.6</v>
      </c>
      <c r="BA12" s="130">
        <v>2.6</v>
      </c>
      <c r="BB12" s="131"/>
      <c r="BC12" s="136">
        <v>52</v>
      </c>
      <c r="BD12" s="125">
        <v>64</v>
      </c>
      <c r="BE12" s="131">
        <v>275</v>
      </c>
      <c r="BF12" s="131">
        <v>31</v>
      </c>
      <c r="BG12" s="132">
        <v>32</v>
      </c>
      <c r="BH12" s="132">
        <v>31</v>
      </c>
      <c r="BI12" s="125">
        <v>51</v>
      </c>
      <c r="BJ12" s="131">
        <v>54</v>
      </c>
      <c r="BK12" s="131">
        <v>54</v>
      </c>
      <c r="BL12" s="131">
        <v>64</v>
      </c>
      <c r="BM12" s="125">
        <v>250</v>
      </c>
      <c r="BN12" s="125">
        <v>430</v>
      </c>
      <c r="BO12" s="127">
        <v>587</v>
      </c>
      <c r="BP12" s="133">
        <v>678</v>
      </c>
      <c r="BQ12" s="127">
        <v>683</v>
      </c>
      <c r="BR12" s="127">
        <v>645</v>
      </c>
      <c r="BS12" s="130">
        <v>649</v>
      </c>
      <c r="BT12" s="127">
        <v>695</v>
      </c>
      <c r="BU12" s="133">
        <v>334</v>
      </c>
      <c r="BV12" s="133">
        <v>335</v>
      </c>
      <c r="BW12" s="133">
        <v>256</v>
      </c>
      <c r="BX12" s="133">
        <v>204</v>
      </c>
      <c r="BY12" s="133">
        <v>166</v>
      </c>
      <c r="BZ12" s="125">
        <v>214</v>
      </c>
      <c r="CA12" s="125">
        <v>186</v>
      </c>
      <c r="CB12" s="125">
        <v>221</v>
      </c>
    </row>
    <row r="13" spans="1:80" ht="15">
      <c r="A13" s="125" t="s">
        <v>11</v>
      </c>
      <c r="B13" s="125">
        <v>80</v>
      </c>
      <c r="C13" s="125">
        <v>100</v>
      </c>
      <c r="D13" s="126">
        <v>110</v>
      </c>
      <c r="E13" s="125">
        <v>180</v>
      </c>
      <c r="F13" s="125">
        <v>372</v>
      </c>
      <c r="G13" s="125">
        <v>360</v>
      </c>
      <c r="H13" s="125">
        <v>355</v>
      </c>
      <c r="I13" s="125">
        <v>355</v>
      </c>
      <c r="J13" s="125">
        <v>345</v>
      </c>
      <c r="K13" s="127">
        <v>315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8">
        <v>5</v>
      </c>
      <c r="X13" s="128">
        <v>13</v>
      </c>
      <c r="Y13" s="128">
        <v>15</v>
      </c>
      <c r="Z13" s="129"/>
      <c r="AA13" s="129">
        <v>7</v>
      </c>
      <c r="AB13" s="129">
        <v>14</v>
      </c>
      <c r="AC13" s="127">
        <v>17</v>
      </c>
      <c r="AD13" s="125">
        <v>11</v>
      </c>
      <c r="AE13" s="127">
        <v>11</v>
      </c>
      <c r="AF13" s="127">
        <v>15</v>
      </c>
      <c r="AG13" s="127">
        <v>16</v>
      </c>
      <c r="AH13" s="127">
        <v>8</v>
      </c>
      <c r="AI13" s="129">
        <v>21</v>
      </c>
      <c r="AJ13" s="129">
        <v>66</v>
      </c>
      <c r="AK13" s="127">
        <v>84</v>
      </c>
      <c r="AL13" s="129">
        <v>111</v>
      </c>
      <c r="AM13" s="129">
        <v>86</v>
      </c>
      <c r="AN13" s="127">
        <v>81</v>
      </c>
      <c r="AO13" s="127">
        <v>84</v>
      </c>
      <c r="AP13" s="127">
        <v>93</v>
      </c>
      <c r="AQ13" s="127">
        <v>62</v>
      </c>
      <c r="AR13" s="125"/>
      <c r="AS13" s="125">
        <v>86</v>
      </c>
      <c r="AT13" s="125">
        <v>50</v>
      </c>
      <c r="AU13" s="125">
        <v>52</v>
      </c>
      <c r="AV13" s="125">
        <v>88</v>
      </c>
      <c r="AW13" s="125">
        <v>0.4</v>
      </c>
      <c r="AX13" s="125">
        <v>90</v>
      </c>
      <c r="AY13" s="127">
        <v>39</v>
      </c>
      <c r="AZ13" s="130">
        <v>63.8</v>
      </c>
      <c r="BA13" s="130">
        <v>37.2</v>
      </c>
      <c r="BB13" s="131">
        <v>3165</v>
      </c>
      <c r="BC13" s="132">
        <f>110+1771</f>
        <v>1881</v>
      </c>
      <c r="BD13" s="125">
        <v>1892</v>
      </c>
      <c r="BE13" s="131">
        <v>413</v>
      </c>
      <c r="BF13" s="131">
        <v>469</v>
      </c>
      <c r="BG13" s="132">
        <v>132</v>
      </c>
      <c r="BH13" s="132">
        <v>372</v>
      </c>
      <c r="BI13" s="125">
        <v>1032</v>
      </c>
      <c r="BJ13" s="131">
        <v>1193</v>
      </c>
      <c r="BK13" s="131">
        <v>905</v>
      </c>
      <c r="BL13" s="131">
        <v>1831</v>
      </c>
      <c r="BM13" s="125">
        <v>172</v>
      </c>
      <c r="BN13" s="125">
        <v>261</v>
      </c>
      <c r="BO13" s="127">
        <v>290</v>
      </c>
      <c r="BP13" s="133">
        <v>375</v>
      </c>
      <c r="BQ13" s="127">
        <v>388</v>
      </c>
      <c r="BR13" s="127">
        <v>346</v>
      </c>
      <c r="BS13" s="130">
        <v>355</v>
      </c>
      <c r="BT13" s="127">
        <v>396</v>
      </c>
      <c r="BU13" s="133">
        <v>155</v>
      </c>
      <c r="BV13" s="133">
        <v>133</v>
      </c>
      <c r="BW13" s="133">
        <v>99</v>
      </c>
      <c r="BX13" s="133">
        <v>123</v>
      </c>
      <c r="BY13" s="133">
        <v>163</v>
      </c>
      <c r="BZ13" s="125">
        <v>162</v>
      </c>
      <c r="CA13" s="125">
        <v>164</v>
      </c>
      <c r="CB13" s="125">
        <v>175</v>
      </c>
    </row>
    <row r="14" spans="1:80" ht="15">
      <c r="A14" s="125" t="s">
        <v>12</v>
      </c>
      <c r="B14" s="125"/>
      <c r="C14" s="125">
        <v>170</v>
      </c>
      <c r="D14" s="125">
        <v>210</v>
      </c>
      <c r="E14" s="125">
        <v>250</v>
      </c>
      <c r="F14" s="125">
        <v>390</v>
      </c>
      <c r="G14" s="125">
        <v>458</v>
      </c>
      <c r="H14" s="125">
        <v>463</v>
      </c>
      <c r="I14" s="125">
        <v>443</v>
      </c>
      <c r="J14" s="125">
        <v>427</v>
      </c>
      <c r="K14" s="127">
        <v>342</v>
      </c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8">
        <v>1</v>
      </c>
      <c r="X14" s="128">
        <v>3</v>
      </c>
      <c r="Y14" s="128">
        <v>4</v>
      </c>
      <c r="Z14" s="129">
        <v>2</v>
      </c>
      <c r="AA14" s="129">
        <v>5</v>
      </c>
      <c r="AB14" s="129">
        <v>13</v>
      </c>
      <c r="AC14" s="127">
        <v>11</v>
      </c>
      <c r="AD14" s="125">
        <v>13</v>
      </c>
      <c r="AE14" s="127">
        <v>13</v>
      </c>
      <c r="AF14" s="127">
        <v>14</v>
      </c>
      <c r="AG14" s="127">
        <v>15</v>
      </c>
      <c r="AH14" s="127">
        <v>12</v>
      </c>
      <c r="AI14" s="129">
        <v>6</v>
      </c>
      <c r="AJ14" s="129">
        <v>8</v>
      </c>
      <c r="AK14" s="127">
        <v>20</v>
      </c>
      <c r="AL14" s="129">
        <v>41</v>
      </c>
      <c r="AM14" s="129">
        <v>48</v>
      </c>
      <c r="AN14" s="127">
        <v>63</v>
      </c>
      <c r="AO14" s="127">
        <v>57</v>
      </c>
      <c r="AP14" s="127">
        <v>55</v>
      </c>
      <c r="AQ14" s="127">
        <v>46</v>
      </c>
      <c r="AR14" s="125"/>
      <c r="AS14" s="125">
        <v>73</v>
      </c>
      <c r="AT14" s="125">
        <v>59</v>
      </c>
      <c r="AU14" s="125">
        <v>27</v>
      </c>
      <c r="AV14" s="125">
        <v>34</v>
      </c>
      <c r="AW14" s="125">
        <v>6</v>
      </c>
      <c r="AX14" s="125">
        <v>5</v>
      </c>
      <c r="AY14" s="127">
        <v>0.7</v>
      </c>
      <c r="AZ14" s="130">
        <v>0.3</v>
      </c>
      <c r="BA14" s="130">
        <v>142</v>
      </c>
      <c r="BB14" s="131">
        <v>2486</v>
      </c>
      <c r="BC14" s="136">
        <v>1775</v>
      </c>
      <c r="BD14" s="125">
        <v>1678</v>
      </c>
      <c r="BE14" s="131">
        <v>1395</v>
      </c>
      <c r="BF14" s="131">
        <v>1253</v>
      </c>
      <c r="BG14" s="132">
        <v>3238</v>
      </c>
      <c r="BH14" s="132">
        <v>15</v>
      </c>
      <c r="BI14" s="125">
        <f>2676+49</f>
        <v>2725</v>
      </c>
      <c r="BJ14" s="131">
        <v>1224</v>
      </c>
      <c r="BK14" s="131">
        <v>60</v>
      </c>
      <c r="BL14" s="131">
        <v>3978</v>
      </c>
      <c r="BM14" s="125">
        <v>138</v>
      </c>
      <c r="BN14" s="125">
        <v>81</v>
      </c>
      <c r="BO14" s="127">
        <v>118</v>
      </c>
      <c r="BP14" s="133">
        <v>116</v>
      </c>
      <c r="BQ14" s="127">
        <v>126</v>
      </c>
      <c r="BR14" s="127">
        <v>95</v>
      </c>
      <c r="BS14" s="130">
        <v>95</v>
      </c>
      <c r="BT14" s="127">
        <v>96</v>
      </c>
      <c r="BU14" s="125">
        <v>200</v>
      </c>
      <c r="BV14" s="125">
        <v>137</v>
      </c>
      <c r="BW14" s="133">
        <v>190</v>
      </c>
      <c r="BX14" s="125">
        <v>195</v>
      </c>
      <c r="BY14" s="133">
        <v>113</v>
      </c>
      <c r="BZ14" s="127">
        <v>81</v>
      </c>
      <c r="CA14" s="127">
        <v>105</v>
      </c>
      <c r="CB14" s="134">
        <v>123</v>
      </c>
    </row>
    <row r="15" spans="1:80" ht="15">
      <c r="A15" s="125" t="s">
        <v>13</v>
      </c>
      <c r="B15" s="125">
        <v>190</v>
      </c>
      <c r="C15" s="125">
        <v>180</v>
      </c>
      <c r="D15" s="125">
        <v>190</v>
      </c>
      <c r="E15" s="125">
        <v>240</v>
      </c>
      <c r="F15" s="127">
        <v>400</v>
      </c>
      <c r="G15" s="125"/>
      <c r="H15" s="127">
        <v>501</v>
      </c>
      <c r="I15" s="127">
        <v>477</v>
      </c>
      <c r="J15" s="127">
        <v>470</v>
      </c>
      <c r="K15" s="127">
        <v>399</v>
      </c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8"/>
      <c r="X15" s="128"/>
      <c r="Y15" s="128"/>
      <c r="Z15" s="129">
        <v>5</v>
      </c>
      <c r="AA15" s="129">
        <v>65</v>
      </c>
      <c r="AB15" s="129">
        <v>72</v>
      </c>
      <c r="AC15" s="127">
        <v>97</v>
      </c>
      <c r="AD15" s="125">
        <v>63</v>
      </c>
      <c r="AE15" s="127">
        <v>49</v>
      </c>
      <c r="AF15" s="127">
        <v>39</v>
      </c>
      <c r="AG15" s="127">
        <v>47</v>
      </c>
      <c r="AH15" s="127">
        <v>70</v>
      </c>
      <c r="AI15" s="129">
        <v>33</v>
      </c>
      <c r="AJ15" s="129">
        <v>181</v>
      </c>
      <c r="AK15" s="127">
        <v>238</v>
      </c>
      <c r="AL15" s="129">
        <v>200</v>
      </c>
      <c r="AM15" s="129">
        <v>206</v>
      </c>
      <c r="AN15" s="127">
        <v>172</v>
      </c>
      <c r="AO15" s="127">
        <v>179</v>
      </c>
      <c r="AP15" s="127">
        <v>244</v>
      </c>
      <c r="AQ15" s="127">
        <v>252</v>
      </c>
      <c r="AR15" s="125"/>
      <c r="AS15" s="133">
        <v>141</v>
      </c>
      <c r="AT15" s="133">
        <v>7</v>
      </c>
      <c r="AU15" s="125">
        <v>4</v>
      </c>
      <c r="AV15" s="125">
        <v>25</v>
      </c>
      <c r="AW15" s="125">
        <v>13</v>
      </c>
      <c r="AX15" s="125">
        <v>42</v>
      </c>
      <c r="AY15" s="127">
        <v>40</v>
      </c>
      <c r="AZ15" s="130">
        <v>50.6</v>
      </c>
      <c r="BA15" s="130">
        <v>53</v>
      </c>
      <c r="BB15" s="131">
        <v>3592</v>
      </c>
      <c r="BC15" s="136">
        <v>1548</v>
      </c>
      <c r="BD15" s="125">
        <v>2242</v>
      </c>
      <c r="BE15" s="131">
        <v>2833</v>
      </c>
      <c r="BF15" s="131">
        <v>3918</v>
      </c>
      <c r="BG15" s="131">
        <v>1730</v>
      </c>
      <c r="BH15" s="131">
        <v>2911</v>
      </c>
      <c r="BI15" s="125">
        <v>18</v>
      </c>
      <c r="BJ15" s="131">
        <v>735</v>
      </c>
      <c r="BK15" s="131">
        <v>621</v>
      </c>
      <c r="BL15" s="131">
        <v>753</v>
      </c>
      <c r="BM15" s="125">
        <v>156</v>
      </c>
      <c r="BN15" s="125">
        <v>361</v>
      </c>
      <c r="BO15" s="127">
        <v>391</v>
      </c>
      <c r="BP15" s="133">
        <v>405</v>
      </c>
      <c r="BQ15" s="127">
        <v>436</v>
      </c>
      <c r="BR15" s="127">
        <v>419</v>
      </c>
      <c r="BS15" s="127">
        <v>415</v>
      </c>
      <c r="BT15" s="127">
        <v>419</v>
      </c>
      <c r="BU15" s="125">
        <v>129</v>
      </c>
      <c r="BV15" s="125">
        <v>182</v>
      </c>
      <c r="BW15" s="127">
        <v>192</v>
      </c>
      <c r="BX15" s="125">
        <v>140</v>
      </c>
      <c r="BY15" s="127">
        <v>182</v>
      </c>
      <c r="BZ15" s="127">
        <v>180</v>
      </c>
      <c r="CA15" s="127">
        <v>182</v>
      </c>
      <c r="CB15" s="127">
        <v>202</v>
      </c>
    </row>
    <row r="16" spans="1:80" ht="15">
      <c r="A16" s="125" t="s">
        <v>14</v>
      </c>
      <c r="B16" s="125">
        <v>150</v>
      </c>
      <c r="C16" s="125">
        <v>210</v>
      </c>
      <c r="D16" s="125">
        <v>220</v>
      </c>
      <c r="E16" s="125">
        <v>280</v>
      </c>
      <c r="F16" s="127">
        <v>278</v>
      </c>
      <c r="G16" s="125">
        <v>263</v>
      </c>
      <c r="H16" s="127">
        <v>250</v>
      </c>
      <c r="I16" s="127">
        <v>251</v>
      </c>
      <c r="J16" s="127">
        <v>249</v>
      </c>
      <c r="K16" s="127">
        <v>182</v>
      </c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8"/>
      <c r="X16" s="128">
        <v>6</v>
      </c>
      <c r="Y16" s="128">
        <v>11</v>
      </c>
      <c r="Z16" s="129">
        <v>2</v>
      </c>
      <c r="AA16" s="129">
        <v>3</v>
      </c>
      <c r="AB16" s="129">
        <v>7</v>
      </c>
      <c r="AC16" s="127">
        <v>9</v>
      </c>
      <c r="AD16" s="125">
        <v>5</v>
      </c>
      <c r="AE16" s="127">
        <v>6</v>
      </c>
      <c r="AF16" s="127">
        <v>4</v>
      </c>
      <c r="AG16" s="127">
        <v>6</v>
      </c>
      <c r="AH16" s="127">
        <v>2</v>
      </c>
      <c r="AI16" s="129">
        <v>2</v>
      </c>
      <c r="AJ16" s="129">
        <v>20</v>
      </c>
      <c r="AK16" s="127">
        <v>23</v>
      </c>
      <c r="AL16" s="129">
        <v>14</v>
      </c>
      <c r="AM16" s="129">
        <v>12</v>
      </c>
      <c r="AN16" s="127">
        <v>19</v>
      </c>
      <c r="AO16" s="127">
        <v>8</v>
      </c>
      <c r="AP16" s="127">
        <v>16</v>
      </c>
      <c r="AQ16" s="127">
        <v>17</v>
      </c>
      <c r="AR16" s="125"/>
      <c r="AS16" s="125">
        <v>18</v>
      </c>
      <c r="AT16" s="125">
        <v>19</v>
      </c>
      <c r="AU16" s="125">
        <v>13</v>
      </c>
      <c r="AV16" s="125">
        <v>1</v>
      </c>
      <c r="AW16" s="125">
        <v>9</v>
      </c>
      <c r="AX16" s="125">
        <v>9</v>
      </c>
      <c r="AY16" s="127"/>
      <c r="AZ16" s="130">
        <v>1.6</v>
      </c>
      <c r="BA16" s="130">
        <v>4</v>
      </c>
      <c r="BB16" s="131">
        <v>1679</v>
      </c>
      <c r="BC16" s="137">
        <v>1385</v>
      </c>
      <c r="BD16" s="125">
        <v>859</v>
      </c>
      <c r="BE16" s="131">
        <v>89</v>
      </c>
      <c r="BF16" s="131">
        <f>673+16</f>
        <v>689</v>
      </c>
      <c r="BG16" s="137">
        <v>845</v>
      </c>
      <c r="BH16" s="132">
        <v>535</v>
      </c>
      <c r="BI16" s="125">
        <v>740</v>
      </c>
      <c r="BJ16" s="131">
        <v>158</v>
      </c>
      <c r="BK16" s="131">
        <v>5</v>
      </c>
      <c r="BL16" s="131">
        <v>278</v>
      </c>
      <c r="BM16" s="125">
        <v>84</v>
      </c>
      <c r="BN16" s="125">
        <v>99</v>
      </c>
      <c r="BO16" s="127">
        <v>131</v>
      </c>
      <c r="BP16" s="125">
        <v>122</v>
      </c>
      <c r="BQ16" s="127">
        <v>25</v>
      </c>
      <c r="BR16" s="127">
        <v>38</v>
      </c>
      <c r="BS16" s="127">
        <v>117</v>
      </c>
      <c r="BT16" s="127">
        <v>243</v>
      </c>
      <c r="BU16" s="125">
        <v>90</v>
      </c>
      <c r="BV16" s="125">
        <v>24</v>
      </c>
      <c r="BW16" s="127">
        <v>21</v>
      </c>
      <c r="BX16" s="125">
        <v>33</v>
      </c>
      <c r="BY16" s="127">
        <v>39</v>
      </c>
      <c r="BZ16" s="127">
        <v>40</v>
      </c>
      <c r="CA16" s="127">
        <v>37</v>
      </c>
      <c r="CB16" s="127">
        <v>47</v>
      </c>
    </row>
    <row r="17" spans="1:80" ht="15">
      <c r="A17" s="125" t="s">
        <v>15</v>
      </c>
      <c r="B17" s="125">
        <v>90</v>
      </c>
      <c r="C17" s="125">
        <v>90</v>
      </c>
      <c r="D17" s="125">
        <v>110</v>
      </c>
      <c r="E17" s="125">
        <v>140</v>
      </c>
      <c r="F17" s="127">
        <v>204</v>
      </c>
      <c r="G17" s="125">
        <v>198</v>
      </c>
      <c r="H17" s="127">
        <v>196</v>
      </c>
      <c r="I17" s="127">
        <v>191</v>
      </c>
      <c r="J17" s="127">
        <v>194</v>
      </c>
      <c r="K17" s="127">
        <v>187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8"/>
      <c r="X17" s="128"/>
      <c r="Y17" s="128"/>
      <c r="Z17" s="129"/>
      <c r="AA17" s="129" t="s">
        <v>223</v>
      </c>
      <c r="AB17" s="129">
        <v>3</v>
      </c>
      <c r="AC17" s="127" t="s">
        <v>223</v>
      </c>
      <c r="AD17" s="125"/>
      <c r="AE17" s="127">
        <v>4</v>
      </c>
      <c r="AF17" s="127">
        <v>7</v>
      </c>
      <c r="AG17" s="127">
        <v>2</v>
      </c>
      <c r="AH17" s="127">
        <v>7</v>
      </c>
      <c r="AI17" s="129"/>
      <c r="AJ17" s="129">
        <v>6</v>
      </c>
      <c r="AK17" s="127">
        <v>8</v>
      </c>
      <c r="AL17" s="129">
        <v>11</v>
      </c>
      <c r="AM17" s="129">
        <v>12</v>
      </c>
      <c r="AN17" s="127">
        <v>10</v>
      </c>
      <c r="AO17" s="127">
        <v>15</v>
      </c>
      <c r="AP17" s="127">
        <v>9</v>
      </c>
      <c r="AQ17" s="127">
        <v>20</v>
      </c>
      <c r="AR17" s="125"/>
      <c r="AS17" s="125">
        <v>266</v>
      </c>
      <c r="AT17" s="125">
        <v>315</v>
      </c>
      <c r="AU17" s="125">
        <v>30</v>
      </c>
      <c r="AV17" s="125">
        <v>63</v>
      </c>
      <c r="AW17" s="125">
        <v>25</v>
      </c>
      <c r="AX17" s="125">
        <v>25</v>
      </c>
      <c r="AY17" s="127">
        <v>23</v>
      </c>
      <c r="AZ17" s="130">
        <v>77.3</v>
      </c>
      <c r="BA17" s="130">
        <v>28.9</v>
      </c>
      <c r="BB17" s="131">
        <v>14210</v>
      </c>
      <c r="BC17" s="132">
        <f>30+4229</f>
        <v>4259</v>
      </c>
      <c r="BD17" s="125">
        <v>1570</v>
      </c>
      <c r="BE17" s="131">
        <v>30</v>
      </c>
      <c r="BF17" s="131">
        <v>16</v>
      </c>
      <c r="BG17" s="132">
        <v>462</v>
      </c>
      <c r="BH17" s="132">
        <v>682</v>
      </c>
      <c r="BI17" s="125">
        <v>2088</v>
      </c>
      <c r="BJ17" s="131">
        <v>1623</v>
      </c>
      <c r="BK17" s="131">
        <v>1335</v>
      </c>
      <c r="BL17" s="131">
        <v>1847</v>
      </c>
      <c r="BM17" s="125">
        <v>484</v>
      </c>
      <c r="BN17" s="125">
        <v>457</v>
      </c>
      <c r="BO17" s="127">
        <v>532</v>
      </c>
      <c r="BP17" s="125">
        <v>1181</v>
      </c>
      <c r="BQ17" s="127">
        <v>148</v>
      </c>
      <c r="BR17" s="127">
        <v>161</v>
      </c>
      <c r="BS17" s="127">
        <v>140</v>
      </c>
      <c r="BT17" s="127">
        <v>148</v>
      </c>
      <c r="BU17" s="125">
        <v>200</v>
      </c>
      <c r="BV17" s="125">
        <v>190</v>
      </c>
      <c r="BW17" s="127">
        <v>124</v>
      </c>
      <c r="BX17" s="125">
        <v>108</v>
      </c>
      <c r="BY17" s="127">
        <v>48</v>
      </c>
      <c r="BZ17" s="127">
        <v>104</v>
      </c>
      <c r="CA17" s="127">
        <v>103</v>
      </c>
      <c r="CB17" s="127">
        <v>86</v>
      </c>
    </row>
    <row r="18" spans="1:80" ht="15">
      <c r="A18" s="125" t="s">
        <v>16</v>
      </c>
      <c r="B18" s="125">
        <v>130</v>
      </c>
      <c r="C18" s="125">
        <v>150</v>
      </c>
      <c r="D18" s="125">
        <v>190</v>
      </c>
      <c r="E18" s="125">
        <v>310</v>
      </c>
      <c r="F18" s="127">
        <v>559</v>
      </c>
      <c r="G18" s="125">
        <v>590</v>
      </c>
      <c r="H18" s="127">
        <v>534</v>
      </c>
      <c r="I18" s="127">
        <v>477</v>
      </c>
      <c r="J18" s="127">
        <v>440</v>
      </c>
      <c r="K18" s="127">
        <v>387</v>
      </c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8">
        <v>1</v>
      </c>
      <c r="X18" s="128">
        <v>11</v>
      </c>
      <c r="Y18" s="128">
        <v>30</v>
      </c>
      <c r="Z18" s="129">
        <v>5</v>
      </c>
      <c r="AA18" s="129">
        <v>30</v>
      </c>
      <c r="AB18" s="129">
        <v>57</v>
      </c>
      <c r="AC18" s="127">
        <v>42</v>
      </c>
      <c r="AD18" s="125">
        <v>56</v>
      </c>
      <c r="AE18" s="127">
        <v>78</v>
      </c>
      <c r="AF18" s="127">
        <v>63</v>
      </c>
      <c r="AG18" s="127">
        <v>69</v>
      </c>
      <c r="AH18" s="127">
        <v>47</v>
      </c>
      <c r="AI18" s="129">
        <v>20</v>
      </c>
      <c r="AJ18" s="129">
        <v>68</v>
      </c>
      <c r="AK18" s="127">
        <v>131</v>
      </c>
      <c r="AL18" s="129">
        <v>151</v>
      </c>
      <c r="AM18" s="129">
        <v>135</v>
      </c>
      <c r="AN18" s="127">
        <v>309</v>
      </c>
      <c r="AO18" s="127">
        <v>138</v>
      </c>
      <c r="AP18" s="127">
        <v>148</v>
      </c>
      <c r="AQ18" s="127">
        <v>176</v>
      </c>
      <c r="AR18" s="125"/>
      <c r="AS18" s="125">
        <v>651</v>
      </c>
      <c r="AT18" s="125">
        <v>357</v>
      </c>
      <c r="AU18" s="125">
        <v>161</v>
      </c>
      <c r="AV18" s="125">
        <v>156</v>
      </c>
      <c r="AW18" s="125">
        <v>125</v>
      </c>
      <c r="AX18" s="125">
        <v>180</v>
      </c>
      <c r="AY18" s="127">
        <v>175</v>
      </c>
      <c r="AZ18" s="130">
        <v>146</v>
      </c>
      <c r="BA18" s="130">
        <v>167.9</v>
      </c>
      <c r="BB18" s="131">
        <v>46589</v>
      </c>
      <c r="BC18" s="132">
        <f>21892+415</f>
        <v>22307</v>
      </c>
      <c r="BD18" s="125">
        <v>20739</v>
      </c>
      <c r="BE18" s="131">
        <v>16304</v>
      </c>
      <c r="BF18" s="131">
        <v>8533</v>
      </c>
      <c r="BG18" s="132">
        <v>11259</v>
      </c>
      <c r="BH18" s="132">
        <v>8958</v>
      </c>
      <c r="BI18" s="125">
        <f>9934+125</f>
        <v>10059</v>
      </c>
      <c r="BJ18" s="131">
        <v>10445</v>
      </c>
      <c r="BK18" s="131">
        <v>8736</v>
      </c>
      <c r="BL18" s="131">
        <v>13869</v>
      </c>
      <c r="BM18" s="125">
        <v>196</v>
      </c>
      <c r="BN18" s="125">
        <v>201</v>
      </c>
      <c r="BO18" s="127">
        <v>186</v>
      </c>
      <c r="BP18" s="125">
        <v>218</v>
      </c>
      <c r="BQ18" s="127">
        <v>229</v>
      </c>
      <c r="BR18" s="127">
        <v>273</v>
      </c>
      <c r="BS18" s="127">
        <v>284</v>
      </c>
      <c r="BT18" s="127">
        <v>274</v>
      </c>
      <c r="BU18" s="125">
        <v>186</v>
      </c>
      <c r="BV18" s="125">
        <v>251</v>
      </c>
      <c r="BW18" s="127">
        <v>252</v>
      </c>
      <c r="BX18" s="125">
        <v>240</v>
      </c>
      <c r="BY18" s="127">
        <v>278</v>
      </c>
      <c r="BZ18" s="127">
        <v>277</v>
      </c>
      <c r="CA18" s="127">
        <v>279</v>
      </c>
      <c r="CB18" s="127">
        <v>292</v>
      </c>
    </row>
    <row r="19" spans="1:80" ht="15">
      <c r="A19" s="125" t="s">
        <v>17</v>
      </c>
      <c r="B19" s="125">
        <v>220</v>
      </c>
      <c r="C19" s="125">
        <v>250</v>
      </c>
      <c r="D19" s="125">
        <v>230</v>
      </c>
      <c r="E19" s="125">
        <v>330</v>
      </c>
      <c r="F19" s="127">
        <v>504</v>
      </c>
      <c r="G19" s="125">
        <v>490</v>
      </c>
      <c r="H19" s="127">
        <v>500</v>
      </c>
      <c r="I19" s="127">
        <v>462</v>
      </c>
      <c r="J19" s="127">
        <v>442</v>
      </c>
      <c r="K19" s="127">
        <v>423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8">
        <v>16</v>
      </c>
      <c r="X19" s="128">
        <v>37</v>
      </c>
      <c r="Y19" s="128">
        <v>66</v>
      </c>
      <c r="Z19" s="129">
        <v>22</v>
      </c>
      <c r="AA19" s="129">
        <v>65</v>
      </c>
      <c r="AB19" s="129">
        <v>76</v>
      </c>
      <c r="AC19" s="127">
        <v>81</v>
      </c>
      <c r="AD19" s="125">
        <v>53</v>
      </c>
      <c r="AE19" s="127">
        <v>49</v>
      </c>
      <c r="AF19" s="127">
        <v>62</v>
      </c>
      <c r="AG19" s="127">
        <v>73</v>
      </c>
      <c r="AH19" s="127">
        <v>81</v>
      </c>
      <c r="AI19" s="129">
        <v>69</v>
      </c>
      <c r="AJ19" s="129">
        <v>160</v>
      </c>
      <c r="AK19" s="127">
        <v>195</v>
      </c>
      <c r="AL19" s="129">
        <v>148</v>
      </c>
      <c r="AM19" s="129">
        <v>183</v>
      </c>
      <c r="AN19" s="127">
        <v>166</v>
      </c>
      <c r="AO19" s="127">
        <v>158</v>
      </c>
      <c r="AP19" s="127">
        <v>163</v>
      </c>
      <c r="AQ19" s="127">
        <v>183</v>
      </c>
      <c r="AR19" s="125"/>
      <c r="AS19" s="125">
        <v>56</v>
      </c>
      <c r="AT19" s="125">
        <v>87</v>
      </c>
      <c r="AU19" s="125">
        <v>32</v>
      </c>
      <c r="AV19" s="125">
        <v>21</v>
      </c>
      <c r="AW19" s="125">
        <v>42</v>
      </c>
      <c r="AX19" s="125">
        <v>25</v>
      </c>
      <c r="AY19" s="127">
        <v>14</v>
      </c>
      <c r="AZ19" s="130">
        <v>11.8</v>
      </c>
      <c r="BA19" s="130">
        <v>21.3</v>
      </c>
      <c r="BB19" s="131">
        <v>2227</v>
      </c>
      <c r="BC19" s="124">
        <f>155+627+298</f>
        <v>1080</v>
      </c>
      <c r="BD19" s="125">
        <v>854</v>
      </c>
      <c r="BE19" s="131">
        <v>793</v>
      </c>
      <c r="BF19" s="131">
        <v>419</v>
      </c>
      <c r="BG19" s="124">
        <v>270</v>
      </c>
      <c r="BH19" s="124">
        <v>117</v>
      </c>
      <c r="BI19" s="125">
        <v>127</v>
      </c>
      <c r="BJ19" s="131">
        <v>386</v>
      </c>
      <c r="BK19" s="131">
        <v>417</v>
      </c>
      <c r="BL19" s="131">
        <v>633</v>
      </c>
      <c r="BM19" s="125">
        <v>224</v>
      </c>
      <c r="BN19" s="125">
        <v>219</v>
      </c>
      <c r="BO19" s="127">
        <v>248</v>
      </c>
      <c r="BP19" s="125">
        <v>232</v>
      </c>
      <c r="BQ19" s="127">
        <v>266</v>
      </c>
      <c r="BR19" s="127">
        <v>251</v>
      </c>
      <c r="BS19" s="127">
        <v>234</v>
      </c>
      <c r="BT19" s="127">
        <v>197</v>
      </c>
      <c r="BU19" s="125">
        <v>227</v>
      </c>
      <c r="BV19" s="125">
        <v>193</v>
      </c>
      <c r="BW19" s="127">
        <v>162</v>
      </c>
      <c r="BX19" s="125">
        <v>194</v>
      </c>
      <c r="BY19" s="127">
        <v>181</v>
      </c>
      <c r="BZ19" s="127">
        <v>215</v>
      </c>
      <c r="CA19" s="127">
        <v>239</v>
      </c>
      <c r="CB19" s="127">
        <v>254</v>
      </c>
    </row>
    <row r="20" spans="1:80" ht="15">
      <c r="A20" s="125" t="s">
        <v>18</v>
      </c>
      <c r="B20" s="125">
        <v>180</v>
      </c>
      <c r="C20" s="125">
        <v>180</v>
      </c>
      <c r="D20" s="125">
        <v>230</v>
      </c>
      <c r="E20" s="125">
        <v>300</v>
      </c>
      <c r="F20" s="127">
        <v>405</v>
      </c>
      <c r="G20" s="125">
        <v>442</v>
      </c>
      <c r="H20" s="127">
        <v>428</v>
      </c>
      <c r="I20" s="127">
        <v>401</v>
      </c>
      <c r="J20" s="127">
        <v>368</v>
      </c>
      <c r="K20" s="127">
        <v>330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8">
        <v>2</v>
      </c>
      <c r="X20" s="128">
        <v>22</v>
      </c>
      <c r="Y20" s="128">
        <v>29</v>
      </c>
      <c r="Z20" s="129">
        <v>7</v>
      </c>
      <c r="AA20" s="129">
        <v>19</v>
      </c>
      <c r="AB20" s="129">
        <v>19</v>
      </c>
      <c r="AC20" s="127">
        <v>32</v>
      </c>
      <c r="AD20" s="125">
        <v>21</v>
      </c>
      <c r="AE20" s="127">
        <v>20</v>
      </c>
      <c r="AF20" s="127">
        <v>19</v>
      </c>
      <c r="AG20" s="127">
        <v>20</v>
      </c>
      <c r="AH20" s="127">
        <v>26</v>
      </c>
      <c r="AI20" s="129">
        <v>18</v>
      </c>
      <c r="AJ20" s="129">
        <v>104</v>
      </c>
      <c r="AK20" s="127">
        <v>82</v>
      </c>
      <c r="AL20" s="129">
        <v>73</v>
      </c>
      <c r="AM20" s="129">
        <v>63</v>
      </c>
      <c r="AN20" s="127">
        <v>68</v>
      </c>
      <c r="AO20" s="127">
        <v>60</v>
      </c>
      <c r="AP20" s="127">
        <v>86</v>
      </c>
      <c r="AQ20" s="127">
        <v>91</v>
      </c>
      <c r="AR20" s="125"/>
      <c r="AS20" s="125">
        <v>320</v>
      </c>
      <c r="AT20" s="125">
        <v>170</v>
      </c>
      <c r="AU20" s="125">
        <v>42</v>
      </c>
      <c r="AV20" s="125">
        <v>51</v>
      </c>
      <c r="AW20" s="125">
        <v>36</v>
      </c>
      <c r="AX20" s="125">
        <v>39</v>
      </c>
      <c r="AY20" s="127">
        <v>33</v>
      </c>
      <c r="AZ20" s="130">
        <v>28.6</v>
      </c>
      <c r="BA20" s="130">
        <v>20.5</v>
      </c>
      <c r="BB20" s="131">
        <v>10888</v>
      </c>
      <c r="BC20" s="131">
        <f>297+5158+395</f>
        <v>5850</v>
      </c>
      <c r="BD20" s="125">
        <v>4059</v>
      </c>
      <c r="BE20" s="131">
        <v>3637</v>
      </c>
      <c r="BF20" s="131">
        <v>1633</v>
      </c>
      <c r="BG20" s="135">
        <v>3226</v>
      </c>
      <c r="BH20" s="135">
        <v>2096</v>
      </c>
      <c r="BI20" s="125">
        <v>2426</v>
      </c>
      <c r="BJ20" s="131">
        <v>1485</v>
      </c>
      <c r="BK20" s="131">
        <v>2172</v>
      </c>
      <c r="BL20" s="131">
        <v>2245</v>
      </c>
      <c r="BM20" s="125">
        <v>457</v>
      </c>
      <c r="BN20" s="125">
        <v>289</v>
      </c>
      <c r="BO20" s="127">
        <v>410</v>
      </c>
      <c r="BP20" s="133">
        <v>609</v>
      </c>
      <c r="BQ20" s="127">
        <v>553</v>
      </c>
      <c r="BR20" s="127">
        <v>619</v>
      </c>
      <c r="BS20" s="127">
        <v>662</v>
      </c>
      <c r="BT20" s="127">
        <v>681</v>
      </c>
      <c r="BU20" s="133">
        <v>469</v>
      </c>
      <c r="BV20" s="133">
        <v>274</v>
      </c>
      <c r="BW20" s="127">
        <v>268</v>
      </c>
      <c r="BX20" s="133">
        <v>289</v>
      </c>
      <c r="BY20" s="127">
        <v>302</v>
      </c>
      <c r="BZ20" s="127">
        <v>331</v>
      </c>
      <c r="CA20" s="127">
        <v>311</v>
      </c>
      <c r="CB20" s="127">
        <v>320</v>
      </c>
    </row>
    <row r="21" spans="1:80" ht="15">
      <c r="A21" s="125" t="s">
        <v>19</v>
      </c>
      <c r="B21" s="125">
        <v>140</v>
      </c>
      <c r="C21" s="125">
        <v>160</v>
      </c>
      <c r="D21" s="125">
        <v>200</v>
      </c>
      <c r="E21" s="125">
        <v>320</v>
      </c>
      <c r="F21" s="127">
        <v>464</v>
      </c>
      <c r="G21" s="125">
        <v>482</v>
      </c>
      <c r="H21" s="127">
        <v>480</v>
      </c>
      <c r="I21" s="127">
        <v>429</v>
      </c>
      <c r="J21" s="127">
        <v>400</v>
      </c>
      <c r="K21" s="127">
        <v>363</v>
      </c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8">
        <v>3</v>
      </c>
      <c r="X21" s="128">
        <v>36</v>
      </c>
      <c r="Y21" s="128">
        <v>75</v>
      </c>
      <c r="Z21" s="129">
        <v>10</v>
      </c>
      <c r="AA21" s="129">
        <v>36</v>
      </c>
      <c r="AB21" s="129">
        <v>58</v>
      </c>
      <c r="AC21" s="127">
        <v>114</v>
      </c>
      <c r="AD21" s="125">
        <v>64</v>
      </c>
      <c r="AE21" s="127">
        <v>77</v>
      </c>
      <c r="AF21" s="127">
        <v>49</v>
      </c>
      <c r="AG21" s="127">
        <v>58</v>
      </c>
      <c r="AH21" s="127">
        <v>62</v>
      </c>
      <c r="AI21" s="129">
        <v>34</v>
      </c>
      <c r="AJ21" s="129">
        <v>183</v>
      </c>
      <c r="AK21" s="127">
        <v>237</v>
      </c>
      <c r="AL21" s="129">
        <v>190</v>
      </c>
      <c r="AM21" s="129">
        <v>161</v>
      </c>
      <c r="AN21" s="127">
        <v>207</v>
      </c>
      <c r="AO21" s="127">
        <v>163</v>
      </c>
      <c r="AP21" s="127">
        <v>167</v>
      </c>
      <c r="AQ21" s="127">
        <v>164</v>
      </c>
      <c r="AR21" s="125"/>
      <c r="AS21" s="125">
        <v>193</v>
      </c>
      <c r="AT21" s="125">
        <v>162</v>
      </c>
      <c r="AU21" s="125">
        <v>19</v>
      </c>
      <c r="AV21" s="125">
        <v>24</v>
      </c>
      <c r="AW21" s="125">
        <v>41</v>
      </c>
      <c r="AX21" s="125">
        <v>49</v>
      </c>
      <c r="AY21" s="127">
        <v>11</v>
      </c>
      <c r="AZ21" s="130">
        <v>49.5</v>
      </c>
      <c r="BA21" s="130">
        <v>34.4</v>
      </c>
      <c r="BB21" s="131">
        <v>10014</v>
      </c>
      <c r="BC21" s="132">
        <f>120+4410</f>
        <v>4530</v>
      </c>
      <c r="BD21" s="125">
        <v>3130</v>
      </c>
      <c r="BE21" s="131">
        <v>3159</v>
      </c>
      <c r="BF21" s="131">
        <v>3177</v>
      </c>
      <c r="BG21" s="132">
        <v>3223</v>
      </c>
      <c r="BH21" s="132">
        <v>2788</v>
      </c>
      <c r="BI21" s="125">
        <v>2071</v>
      </c>
      <c r="BJ21" s="131">
        <v>1341</v>
      </c>
      <c r="BK21" s="131">
        <v>1167</v>
      </c>
      <c r="BL21" s="131">
        <v>1277</v>
      </c>
      <c r="BM21" s="125">
        <v>304</v>
      </c>
      <c r="BN21" s="125">
        <v>412</v>
      </c>
      <c r="BO21" s="127">
        <v>446</v>
      </c>
      <c r="BP21" s="125">
        <v>447</v>
      </c>
      <c r="BQ21" s="127">
        <v>472</v>
      </c>
      <c r="BR21" s="127">
        <v>439</v>
      </c>
      <c r="BS21" s="127">
        <v>459</v>
      </c>
      <c r="BT21" s="127">
        <v>463</v>
      </c>
      <c r="BU21" s="125">
        <v>196</v>
      </c>
      <c r="BV21" s="125">
        <v>286</v>
      </c>
      <c r="BW21" s="127">
        <v>271</v>
      </c>
      <c r="BX21" s="125">
        <v>233</v>
      </c>
      <c r="BY21" s="127">
        <v>250</v>
      </c>
      <c r="BZ21" s="127">
        <v>256</v>
      </c>
      <c r="CA21" s="127">
        <v>279</v>
      </c>
      <c r="CB21" s="127">
        <v>285</v>
      </c>
    </row>
    <row r="22" spans="1:80" ht="15">
      <c r="A22" s="125" t="s">
        <v>20</v>
      </c>
      <c r="B22" s="125"/>
      <c r="C22" s="125">
        <v>108</v>
      </c>
      <c r="D22" s="125"/>
      <c r="E22" s="125">
        <v>180</v>
      </c>
      <c r="F22" s="125">
        <v>220</v>
      </c>
      <c r="G22" s="125">
        <v>257</v>
      </c>
      <c r="H22" s="125">
        <v>263</v>
      </c>
      <c r="I22" s="125">
        <v>255</v>
      </c>
      <c r="J22" s="125">
        <v>250</v>
      </c>
      <c r="K22" s="127">
        <v>237</v>
      </c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8" t="s">
        <v>221</v>
      </c>
      <c r="X22" s="128"/>
      <c r="Y22" s="128"/>
      <c r="Z22" s="129"/>
      <c r="AA22" s="129" t="s">
        <v>219</v>
      </c>
      <c r="AB22" s="129">
        <v>2</v>
      </c>
      <c r="AC22" s="127" t="s">
        <v>307</v>
      </c>
      <c r="AD22" s="125" t="s">
        <v>221</v>
      </c>
      <c r="AE22" s="127">
        <v>9</v>
      </c>
      <c r="AF22" s="127">
        <v>10</v>
      </c>
      <c r="AG22" s="127">
        <v>6</v>
      </c>
      <c r="AH22" s="127">
        <v>4</v>
      </c>
      <c r="AI22" s="129"/>
      <c r="AJ22" s="129"/>
      <c r="AK22" s="127"/>
      <c r="AL22" s="138">
        <v>39</v>
      </c>
      <c r="AM22" s="129">
        <v>45</v>
      </c>
      <c r="AN22" s="127">
        <v>31</v>
      </c>
      <c r="AO22" s="127">
        <v>37</v>
      </c>
      <c r="AP22" s="127">
        <v>45</v>
      </c>
      <c r="AQ22" s="127">
        <v>30</v>
      </c>
      <c r="AR22" s="125"/>
      <c r="AS22" s="125"/>
      <c r="AT22" s="125">
        <v>14</v>
      </c>
      <c r="AU22" s="125">
        <v>10</v>
      </c>
      <c r="AV22" s="125">
        <v>22</v>
      </c>
      <c r="AW22" s="125">
        <v>92</v>
      </c>
      <c r="AX22" s="125">
        <v>43</v>
      </c>
      <c r="AY22" s="127">
        <v>13</v>
      </c>
      <c r="AZ22" s="130">
        <v>64.4</v>
      </c>
      <c r="BA22" s="130">
        <v>29.1</v>
      </c>
      <c r="BB22" s="131">
        <v>6094</v>
      </c>
      <c r="BC22" s="132">
        <f>154+5</f>
        <v>159</v>
      </c>
      <c r="BD22" s="125">
        <v>118</v>
      </c>
      <c r="BE22" s="131"/>
      <c r="BF22" s="131">
        <v>1303</v>
      </c>
      <c r="BG22" s="132">
        <v>1201</v>
      </c>
      <c r="BH22" s="132">
        <v>652</v>
      </c>
      <c r="BI22" s="125">
        <v>2447</v>
      </c>
      <c r="BJ22" s="131">
        <v>1642</v>
      </c>
      <c r="BK22" s="131">
        <v>1872</v>
      </c>
      <c r="BL22" s="131">
        <v>2002</v>
      </c>
      <c r="BM22" s="125"/>
      <c r="BN22" s="125">
        <v>8</v>
      </c>
      <c r="BO22" s="127">
        <v>16</v>
      </c>
      <c r="BP22" s="125"/>
      <c r="BQ22" s="127">
        <v>13</v>
      </c>
      <c r="BR22" s="127">
        <v>21</v>
      </c>
      <c r="BS22" s="127">
        <v>23</v>
      </c>
      <c r="BT22" s="127">
        <v>26</v>
      </c>
      <c r="BU22" s="125"/>
      <c r="BV22" s="125">
        <v>16</v>
      </c>
      <c r="BW22" s="125">
        <v>27</v>
      </c>
      <c r="BX22" s="125">
        <v>24</v>
      </c>
      <c r="BY22" s="125">
        <v>28</v>
      </c>
      <c r="BZ22" s="127">
        <v>26</v>
      </c>
      <c r="CA22" s="127">
        <v>35</v>
      </c>
      <c r="CB22" s="134">
        <v>59</v>
      </c>
    </row>
    <row r="23" spans="1:80" ht="15">
      <c r="A23" s="139" t="s">
        <v>222</v>
      </c>
      <c r="B23" s="125">
        <v>110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</row>
    <row r="24" spans="1:80" s="141" customFormat="1" ht="15">
      <c r="A24" s="140" t="s">
        <v>21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</row>
    <row r="25" spans="1:80" s="141" customFormat="1" ht="15">
      <c r="A25" s="140" t="s">
        <v>22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1:80" s="141" customFormat="1" ht="15">
      <c r="A26" s="140" t="s">
        <v>23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80" s="141" customFormat="1" ht="15">
      <c r="A27" s="140" t="s">
        <v>24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s="141" customFormat="1" ht="15">
      <c r="A28" s="140" t="s">
        <v>25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</row>
    <row r="29" spans="1:80" s="141" customFormat="1" ht="15">
      <c r="A29" s="140" t="s">
        <v>26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80" s="141" customFormat="1" ht="15">
      <c r="A30" s="140" t="s">
        <v>27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</row>
    <row r="31" spans="1:80" s="141" customFormat="1" ht="15">
      <c r="A31" s="140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141" customFormat="1" ht="15">
      <c r="A32" s="140" t="s">
        <v>29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</row>
    <row r="33" spans="1:80" s="141" customFormat="1" ht="15">
      <c r="A33" s="140" t="s">
        <v>30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0" s="141" customFormat="1" ht="15">
      <c r="A34" s="140" t="s">
        <v>31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</row>
    <row r="35" spans="1:80" s="141" customFormat="1" ht="15">
      <c r="A35" s="140" t="s">
        <v>32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</row>
    <row r="36" spans="1:80" s="141" customFormat="1" ht="15">
      <c r="A36" s="140" t="s">
        <v>33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</row>
    <row r="37" spans="1:80" s="141" customFormat="1" ht="15">
      <c r="A37" s="140" t="s">
        <v>34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141" customFormat="1" ht="15">
      <c r="A38" s="140" t="s">
        <v>35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80" s="141" customFormat="1" ht="15">
      <c r="A39" s="140" t="s">
        <v>36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80" s="141" customFormat="1" ht="15">
      <c r="A40" s="140" t="s">
        <v>37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</row>
    <row r="41" spans="1:80" ht="15">
      <c r="A41" s="125" t="s">
        <v>38</v>
      </c>
      <c r="B41" s="125"/>
      <c r="C41" s="125"/>
      <c r="D41" s="125"/>
      <c r="E41" s="125">
        <v>40</v>
      </c>
      <c r="F41" s="125">
        <v>77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>
        <v>4</v>
      </c>
      <c r="AT41" s="125">
        <v>2</v>
      </c>
      <c r="AU41" s="125">
        <v>5</v>
      </c>
      <c r="AV41" s="125">
        <v>4</v>
      </c>
      <c r="AW41" s="125"/>
      <c r="AX41" s="125">
        <v>2</v>
      </c>
      <c r="AY41" s="127">
        <v>3</v>
      </c>
      <c r="AZ41" s="130">
        <v>1.9</v>
      </c>
      <c r="BA41" s="130">
        <v>3.2</v>
      </c>
      <c r="BB41" s="131">
        <v>19</v>
      </c>
      <c r="BC41" s="124">
        <v>21</v>
      </c>
      <c r="BD41" s="125">
        <v>0.03</v>
      </c>
      <c r="BE41" s="131">
        <v>36</v>
      </c>
      <c r="BF41" s="131"/>
      <c r="BG41" s="132">
        <v>57</v>
      </c>
      <c r="BH41" s="132"/>
      <c r="BI41" s="125">
        <v>106</v>
      </c>
      <c r="BJ41" s="131">
        <v>56</v>
      </c>
      <c r="BK41" s="131">
        <v>65</v>
      </c>
      <c r="BL41" s="131">
        <v>1948</v>
      </c>
      <c r="BM41" s="125">
        <v>170</v>
      </c>
      <c r="BN41" s="125">
        <v>5414</v>
      </c>
      <c r="BO41" s="125">
        <v>520</v>
      </c>
      <c r="BP41" s="125"/>
      <c r="BQ41" s="125">
        <v>522</v>
      </c>
      <c r="BR41" s="125">
        <v>388</v>
      </c>
      <c r="BS41" s="125">
        <v>279</v>
      </c>
      <c r="BT41" s="125">
        <v>310</v>
      </c>
      <c r="BU41" s="125"/>
      <c r="BV41" s="125"/>
      <c r="BW41" s="125"/>
      <c r="BX41" s="125"/>
      <c r="BY41" s="125"/>
      <c r="BZ41" s="127"/>
      <c r="CA41" s="127"/>
      <c r="CB41" s="127"/>
    </row>
    <row r="42" spans="1:80" ht="15">
      <c r="A42" s="125" t="s">
        <v>39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>
        <v>33</v>
      </c>
      <c r="AT42" s="125"/>
      <c r="AU42" s="125"/>
      <c r="AV42" s="125">
        <v>3</v>
      </c>
      <c r="AW42" s="125">
        <v>6.8</v>
      </c>
      <c r="AX42" s="125"/>
      <c r="AY42" s="127">
        <v>1</v>
      </c>
      <c r="AZ42" s="130">
        <v>4.1</v>
      </c>
      <c r="BA42" s="130"/>
      <c r="BD42" s="125"/>
      <c r="BI42" s="125"/>
      <c r="BM42" s="125">
        <v>229</v>
      </c>
      <c r="BN42" s="125">
        <v>321</v>
      </c>
      <c r="BO42" s="125">
        <v>184</v>
      </c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</row>
    <row r="43" spans="1:80" ht="15">
      <c r="A43" s="125" t="s">
        <v>40</v>
      </c>
      <c r="B43" s="125"/>
      <c r="C43" s="125">
        <v>20</v>
      </c>
      <c r="D43" s="125">
        <v>50</v>
      </c>
      <c r="E43" s="125">
        <v>90</v>
      </c>
      <c r="F43" s="127">
        <v>366</v>
      </c>
      <c r="G43" s="125"/>
      <c r="H43" s="127">
        <v>299</v>
      </c>
      <c r="I43" s="127">
        <v>278</v>
      </c>
      <c r="J43" s="127">
        <v>251</v>
      </c>
      <c r="K43" s="127">
        <v>238</v>
      </c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9" t="s">
        <v>223</v>
      </c>
      <c r="AA43" s="129">
        <v>3</v>
      </c>
      <c r="AB43" s="129">
        <v>28</v>
      </c>
      <c r="AC43" s="127">
        <v>17</v>
      </c>
      <c r="AD43" s="125"/>
      <c r="AE43" s="127">
        <v>17</v>
      </c>
      <c r="AF43" s="127">
        <v>19</v>
      </c>
      <c r="AG43" s="127">
        <v>19</v>
      </c>
      <c r="AH43" s="127">
        <v>8</v>
      </c>
      <c r="AI43" s="129"/>
      <c r="AJ43" s="129">
        <v>13</v>
      </c>
      <c r="AK43" s="127">
        <v>107</v>
      </c>
      <c r="AL43" s="129">
        <v>177</v>
      </c>
      <c r="AM43" s="129">
        <v>158</v>
      </c>
      <c r="AN43" s="127">
        <v>220</v>
      </c>
      <c r="AO43" s="127">
        <v>157</v>
      </c>
      <c r="AP43" s="127">
        <v>162</v>
      </c>
      <c r="AQ43" s="127">
        <v>165</v>
      </c>
      <c r="AR43" s="125"/>
      <c r="AS43" s="125">
        <v>1</v>
      </c>
      <c r="AT43" s="125">
        <v>3.1</v>
      </c>
      <c r="AU43" s="125">
        <v>6</v>
      </c>
      <c r="AV43" s="125">
        <v>1</v>
      </c>
      <c r="AW43" s="125">
        <v>3</v>
      </c>
      <c r="AX43" s="125">
        <v>5</v>
      </c>
      <c r="AY43" s="127"/>
      <c r="AZ43" s="130">
        <v>0.3</v>
      </c>
      <c r="BA43" s="130"/>
      <c r="BB43" s="124">
        <v>38</v>
      </c>
      <c r="BC43" s="124">
        <v>12</v>
      </c>
      <c r="BD43" s="125">
        <v>0.05</v>
      </c>
      <c r="BE43" s="124">
        <v>68</v>
      </c>
      <c r="BF43" s="124">
        <v>62</v>
      </c>
      <c r="BG43" s="124">
        <v>43</v>
      </c>
      <c r="BH43" s="124">
        <v>77</v>
      </c>
      <c r="BI43" s="125">
        <v>2.8</v>
      </c>
      <c r="BJ43" s="124">
        <v>117</v>
      </c>
      <c r="BK43" s="124">
        <v>58</v>
      </c>
      <c r="BL43" s="124">
        <v>139</v>
      </c>
      <c r="BM43" s="125"/>
      <c r="BN43" s="125">
        <v>42</v>
      </c>
      <c r="BO43" s="125">
        <v>286</v>
      </c>
      <c r="BP43" s="125"/>
      <c r="BQ43" s="125">
        <v>291</v>
      </c>
      <c r="BR43" s="125">
        <v>287</v>
      </c>
      <c r="BS43" s="125">
        <v>303</v>
      </c>
      <c r="BT43" s="125">
        <v>308</v>
      </c>
      <c r="BU43" s="125"/>
      <c r="BV43" s="125"/>
      <c r="BW43" s="127">
        <v>91</v>
      </c>
      <c r="BX43" s="125"/>
      <c r="BY43" s="127">
        <v>136</v>
      </c>
      <c r="BZ43" s="127">
        <v>130</v>
      </c>
      <c r="CA43" s="127">
        <v>151</v>
      </c>
      <c r="CB43" s="127">
        <v>162</v>
      </c>
    </row>
    <row r="44" spans="1:80" ht="15">
      <c r="A44" s="125" t="s">
        <v>41</v>
      </c>
      <c r="B44" s="125"/>
      <c r="C44" s="125"/>
      <c r="D44" s="125"/>
      <c r="E44" s="125"/>
      <c r="F44" s="127">
        <v>284</v>
      </c>
      <c r="G44" s="125"/>
      <c r="H44" s="127">
        <v>213</v>
      </c>
      <c r="I44" s="127">
        <v>194</v>
      </c>
      <c r="J44" s="127">
        <v>157</v>
      </c>
      <c r="K44" s="127">
        <v>135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D44" s="125"/>
      <c r="BI44" s="125"/>
      <c r="BM44" s="125"/>
      <c r="BN44" s="125">
        <v>170</v>
      </c>
      <c r="BO44" s="125">
        <v>229</v>
      </c>
      <c r="BP44" s="125"/>
      <c r="BQ44" s="125">
        <v>281</v>
      </c>
      <c r="BR44" s="125">
        <v>333</v>
      </c>
      <c r="BS44" s="125">
        <v>312</v>
      </c>
      <c r="BT44" s="125">
        <v>337</v>
      </c>
      <c r="BU44" s="125"/>
      <c r="BV44" s="125"/>
      <c r="BW44" s="127"/>
      <c r="BX44" s="125"/>
      <c r="BY44" s="127"/>
      <c r="BZ44" s="127"/>
      <c r="CA44" s="127"/>
      <c r="CB44" s="127"/>
    </row>
    <row r="45" spans="1:80" ht="15">
      <c r="A45" s="125" t="s">
        <v>42</v>
      </c>
      <c r="B45" s="125"/>
      <c r="C45" s="125"/>
      <c r="D45" s="125"/>
      <c r="E45" s="125"/>
      <c r="F45" s="125">
        <v>150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D45" s="125"/>
      <c r="BI45" s="125"/>
      <c r="BM45" s="125"/>
      <c r="BN45" s="125">
        <v>104</v>
      </c>
      <c r="BO45" s="125">
        <v>325</v>
      </c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</row>
    <row r="46" spans="1:80" ht="15">
      <c r="A46" s="125" t="s">
        <v>43</v>
      </c>
      <c r="B46" s="125">
        <v>400</v>
      </c>
      <c r="C46" s="125"/>
      <c r="D46" s="125"/>
      <c r="E46" s="125">
        <v>0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>
        <v>5</v>
      </c>
      <c r="AT46" s="125">
        <v>4</v>
      </c>
      <c r="AU46" s="125">
        <v>1</v>
      </c>
      <c r="AV46" s="125">
        <v>3</v>
      </c>
      <c r="AW46" s="125"/>
      <c r="AX46" s="125"/>
      <c r="AY46" s="127">
        <v>0.5</v>
      </c>
      <c r="AZ46" s="130">
        <v>3</v>
      </c>
      <c r="BA46" s="130">
        <v>0.2</v>
      </c>
      <c r="BD46" s="125">
        <v>0.39</v>
      </c>
      <c r="BI46" s="125"/>
      <c r="BM46" s="125"/>
      <c r="BN46" s="125">
        <v>67</v>
      </c>
      <c r="BO46" s="125">
        <v>438</v>
      </c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</row>
    <row r="47" spans="1:80" ht="15">
      <c r="A47" s="125" t="s">
        <v>44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D47" s="125"/>
      <c r="BI47" s="125"/>
      <c r="BM47" s="125">
        <v>633</v>
      </c>
      <c r="BN47" s="125">
        <v>144</v>
      </c>
      <c r="BO47" s="125">
        <v>195</v>
      </c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</row>
    <row r="48" spans="1:80" ht="15">
      <c r="A48" s="125" t="s">
        <v>45</v>
      </c>
      <c r="B48" s="125">
        <v>80</v>
      </c>
      <c r="C48" s="125">
        <v>110</v>
      </c>
      <c r="D48" s="125">
        <v>20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D48" s="125"/>
      <c r="BI48" s="125"/>
      <c r="BM48" s="125"/>
      <c r="BN48" s="125">
        <v>461</v>
      </c>
      <c r="BO48" s="125">
        <v>310</v>
      </c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</row>
    <row r="49" spans="1:80" ht="15">
      <c r="A49" s="125" t="s">
        <v>46</v>
      </c>
      <c r="B49" s="125"/>
      <c r="C49" s="125">
        <v>70</v>
      </c>
      <c r="D49" s="125">
        <v>80</v>
      </c>
      <c r="E49" s="125">
        <v>300</v>
      </c>
      <c r="F49" s="127">
        <v>450</v>
      </c>
      <c r="G49" s="125">
        <v>426</v>
      </c>
      <c r="H49" s="127">
        <v>433</v>
      </c>
      <c r="I49" s="127">
        <v>427</v>
      </c>
      <c r="J49" s="127">
        <v>407</v>
      </c>
      <c r="K49" s="127">
        <v>311</v>
      </c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9" t="s">
        <v>223</v>
      </c>
      <c r="AA49" s="129">
        <v>2</v>
      </c>
      <c r="AB49" s="129" t="s">
        <v>223</v>
      </c>
      <c r="AC49" s="127">
        <v>6</v>
      </c>
      <c r="AD49" s="125"/>
      <c r="AE49" s="127" t="s">
        <v>223</v>
      </c>
      <c r="AF49" s="127" t="s">
        <v>223</v>
      </c>
      <c r="AG49" s="127">
        <v>1</v>
      </c>
      <c r="AH49" s="127">
        <v>2</v>
      </c>
      <c r="AI49" s="129"/>
      <c r="AJ49" s="129">
        <v>3</v>
      </c>
      <c r="AK49" s="127">
        <v>24</v>
      </c>
      <c r="AL49" s="129">
        <v>10</v>
      </c>
      <c r="AM49" s="129">
        <v>14</v>
      </c>
      <c r="AN49" s="127">
        <v>9</v>
      </c>
      <c r="AO49" s="127">
        <v>14</v>
      </c>
      <c r="AP49" s="127">
        <v>10</v>
      </c>
      <c r="AQ49" s="127">
        <v>11</v>
      </c>
      <c r="AR49" s="125"/>
      <c r="AS49" s="125">
        <v>1</v>
      </c>
      <c r="AT49" s="125"/>
      <c r="AU49" s="125"/>
      <c r="AV49" s="125"/>
      <c r="AW49" s="125"/>
      <c r="AX49" s="125"/>
      <c r="AY49" s="125"/>
      <c r="AZ49" s="125"/>
      <c r="BA49" s="125"/>
      <c r="BB49" s="131">
        <v>3000</v>
      </c>
      <c r="BD49" s="125"/>
      <c r="BE49" s="131">
        <v>610</v>
      </c>
      <c r="BF49" s="131">
        <v>248</v>
      </c>
      <c r="BG49" s="132">
        <v>451</v>
      </c>
      <c r="BH49" s="132">
        <v>340</v>
      </c>
      <c r="BI49" s="125">
        <v>452</v>
      </c>
      <c r="BJ49" s="131">
        <v>412</v>
      </c>
      <c r="BK49" s="131">
        <v>78</v>
      </c>
      <c r="BL49" s="131">
        <v>72</v>
      </c>
      <c r="BM49" s="125"/>
      <c r="BN49" s="125">
        <v>520</v>
      </c>
      <c r="BO49" s="125">
        <v>270</v>
      </c>
      <c r="BP49" s="125">
        <v>238</v>
      </c>
      <c r="BQ49" s="125">
        <v>209</v>
      </c>
      <c r="BR49" s="125">
        <v>218</v>
      </c>
      <c r="BS49" s="125">
        <v>214</v>
      </c>
      <c r="BT49" s="125">
        <v>241</v>
      </c>
      <c r="BU49" s="125">
        <v>72</v>
      </c>
      <c r="BV49" s="125">
        <v>39</v>
      </c>
      <c r="BW49" s="127">
        <v>57</v>
      </c>
      <c r="BX49" s="125">
        <v>64</v>
      </c>
      <c r="BY49" s="127">
        <v>73</v>
      </c>
      <c r="BZ49" s="127">
        <v>69</v>
      </c>
      <c r="CA49" s="127">
        <v>72</v>
      </c>
      <c r="CB49" s="127">
        <v>76</v>
      </c>
    </row>
    <row r="50" spans="1:80" ht="15">
      <c r="A50" s="125" t="s">
        <v>47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>
        <v>0.3</v>
      </c>
      <c r="AU50" s="125"/>
      <c r="AV50" s="125"/>
      <c r="AW50" s="125">
        <v>1</v>
      </c>
      <c r="AX50" s="125"/>
      <c r="AY50" s="127">
        <v>0.8</v>
      </c>
      <c r="AZ50" s="130"/>
      <c r="BA50" s="130">
        <v>0.2</v>
      </c>
      <c r="BD50" s="125"/>
      <c r="BI50" s="125"/>
      <c r="BM50" s="125"/>
      <c r="BN50" s="125">
        <v>589</v>
      </c>
      <c r="BO50" s="125">
        <v>51</v>
      </c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</row>
    <row r="51" spans="1:80" ht="15">
      <c r="A51" s="125" t="s">
        <v>48</v>
      </c>
      <c r="B51" s="125"/>
      <c r="C51" s="125"/>
      <c r="D51" s="125"/>
      <c r="E51" s="125"/>
      <c r="F51" s="125"/>
      <c r="G51" s="125"/>
      <c r="H51" s="125"/>
      <c r="I51" s="127">
        <v>13</v>
      </c>
      <c r="J51" s="127">
        <v>25</v>
      </c>
      <c r="K51" s="127">
        <v>102</v>
      </c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9" t="s">
        <v>223</v>
      </c>
      <c r="AA51" s="129" t="s">
        <v>223</v>
      </c>
      <c r="AB51" s="129" t="s">
        <v>223</v>
      </c>
      <c r="AC51" s="127" t="s">
        <v>223</v>
      </c>
      <c r="AD51" s="125"/>
      <c r="AE51" s="127" t="s">
        <v>223</v>
      </c>
      <c r="AF51" s="127" t="s">
        <v>223</v>
      </c>
      <c r="AG51" s="127" t="s">
        <v>223</v>
      </c>
      <c r="AH51" s="127"/>
      <c r="AI51" s="129"/>
      <c r="AJ51" s="129">
        <v>2</v>
      </c>
      <c r="AK51" s="127"/>
      <c r="AL51" s="129"/>
      <c r="AM51" s="129"/>
      <c r="AN51" s="127"/>
      <c r="AO51" s="127"/>
      <c r="AP51" s="127"/>
      <c r="AQ51" s="127"/>
      <c r="AR51" s="125"/>
      <c r="AS51" s="125">
        <v>1</v>
      </c>
      <c r="AT51" s="125">
        <v>0.7</v>
      </c>
      <c r="AU51" s="125">
        <v>2</v>
      </c>
      <c r="AV51" s="125"/>
      <c r="AW51" s="125"/>
      <c r="AX51" s="125"/>
      <c r="AY51" s="125"/>
      <c r="AZ51" s="125"/>
      <c r="BA51" s="125"/>
      <c r="BB51" s="131">
        <v>24</v>
      </c>
      <c r="BD51" s="125"/>
      <c r="BE51" s="131"/>
      <c r="BF51" s="131">
        <v>1</v>
      </c>
      <c r="BG51" s="132">
        <v>9</v>
      </c>
      <c r="BH51" s="132">
        <v>5</v>
      </c>
      <c r="BI51" s="125">
        <v>7</v>
      </c>
      <c r="BJ51" s="131">
        <v>44</v>
      </c>
      <c r="BK51" s="131">
        <v>9</v>
      </c>
      <c r="BL51" s="131">
        <v>10</v>
      </c>
      <c r="BM51" s="125">
        <v>199</v>
      </c>
      <c r="BN51" s="125">
        <v>488</v>
      </c>
      <c r="BO51" s="125">
        <v>816</v>
      </c>
      <c r="BP51" s="125">
        <v>685</v>
      </c>
      <c r="BQ51" s="125">
        <v>601</v>
      </c>
      <c r="BR51" s="125">
        <v>671</v>
      </c>
      <c r="BS51" s="125">
        <v>670</v>
      </c>
      <c r="BT51" s="125">
        <v>811</v>
      </c>
      <c r="BU51" s="125"/>
      <c r="BV51" s="125"/>
      <c r="BW51" s="127"/>
      <c r="BX51" s="125"/>
      <c r="BY51" s="127"/>
      <c r="BZ51" s="127"/>
      <c r="CA51" s="127"/>
      <c r="CB51" s="127"/>
    </row>
    <row r="52" spans="1:80" ht="1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</row>
    <row r="53" spans="1:80" ht="1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</row>
    <row r="54" spans="1:80" ht="1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</row>
    <row r="55" spans="1:80" ht="1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</row>
    <row r="56" spans="1:80" ht="1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</row>
    <row r="57" spans="1:80" ht="1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</row>
    <row r="58" spans="1:80" ht="1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</row>
    <row r="59" spans="1:80" ht="1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</row>
    <row r="60" spans="1:80" ht="1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</row>
    <row r="61" spans="1:80" ht="1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</row>
    <row r="62" spans="1:80" ht="1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</row>
    <row r="63" spans="1:80" ht="1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</row>
    <row r="64" spans="1:80" ht="1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</row>
    <row r="65" spans="1:80" ht="1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</row>
    <row r="66" spans="1:80" ht="1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</row>
    <row r="67" spans="1:80" ht="1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</row>
    <row r="68" spans="1:80" ht="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</row>
    <row r="69" spans="1:80" ht="1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</row>
    <row r="70" spans="1:80" ht="1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</row>
    <row r="71" spans="1:80" ht="1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</row>
    <row r="72" spans="1:80" ht="1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</row>
    <row r="73" spans="1:80" ht="1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</row>
    <row r="74" spans="1:80" ht="1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</row>
    <row r="75" spans="1:80" ht="1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</row>
    <row r="76" spans="1:80" ht="1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</row>
    <row r="77" spans="1:80" ht="1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</row>
    <row r="78" spans="1:80" ht="1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</row>
    <row r="79" spans="1:80" ht="1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</row>
    <row r="80" spans="1:80" ht="1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</row>
    <row r="81" spans="1:80" ht="1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</row>
    <row r="82" spans="1:80" ht="1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</row>
    <row r="83" spans="1:80" ht="1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</row>
    <row r="84" spans="1:80" ht="1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</row>
    <row r="85" spans="1:80" ht="1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</row>
    <row r="86" spans="1:80" ht="1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</row>
    <row r="87" spans="1:80" ht="1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</row>
    <row r="88" spans="1:80" ht="1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</row>
    <row r="89" spans="1:80" ht="1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</row>
    <row r="90" spans="1:80" ht="1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</row>
    <row r="91" spans="1:80" ht="1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</row>
    <row r="92" spans="1:80" ht="1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</row>
    <row r="93" spans="1:80" ht="1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</row>
    <row r="94" spans="1:80" ht="1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</row>
    <row r="95" spans="1:80" ht="1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</row>
    <row r="96" spans="1:80" ht="1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</row>
    <row r="97" spans="1:80" ht="1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</row>
    <row r="98" spans="1:80" ht="1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</row>
    <row r="99" spans="1:80" ht="1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</row>
    <row r="100" spans="1:80" ht="1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</row>
    <row r="101" spans="1:80" ht="1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</row>
    <row r="102" spans="1:80" ht="1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</row>
    <row r="103" spans="1:80" ht="1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</row>
    <row r="104" spans="1:80" ht="1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</row>
    <row r="105" spans="1:80" ht="1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</row>
    <row r="106" spans="1:80" ht="1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</row>
    <row r="107" spans="1:80" ht="1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</row>
    <row r="108" spans="1:80" ht="1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</row>
    <row r="109" spans="1:80" ht="1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</row>
    <row r="110" spans="1:80" ht="1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</row>
    <row r="111" spans="1:80" ht="1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</row>
    <row r="112" spans="1:80" ht="1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</row>
    <row r="113" spans="1:80" ht="1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</row>
    <row r="114" spans="1:80" ht="1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</row>
    <row r="115" spans="1:80" ht="1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</row>
    <row r="116" spans="1:80" ht="1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</row>
    <row r="117" spans="1:80" ht="1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</row>
    <row r="118" spans="1:80" ht="1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</row>
    <row r="119" spans="1:80" ht="1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</row>
    <row r="120" spans="1:80" ht="1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</row>
    <row r="121" spans="1:80" ht="1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</row>
    <row r="122" spans="1:80" ht="1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</row>
    <row r="123" spans="1:80" ht="1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</row>
    <row r="124" spans="1:80" ht="1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</row>
    <row r="125" spans="1:80" ht="1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</row>
    <row r="126" spans="1:80" ht="1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</row>
    <row r="127" spans="1:80" ht="1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</row>
    <row r="128" spans="1:80" ht="1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</row>
    <row r="129" spans="1:80" ht="1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</row>
    <row r="130" spans="1:80" ht="1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</row>
    <row r="131" spans="1:80" ht="1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</row>
    <row r="132" spans="1:80" ht="1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</row>
    <row r="133" spans="1:80" ht="1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</row>
    <row r="134" spans="1:80" ht="1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</row>
    <row r="135" spans="1:80" ht="1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</row>
    <row r="136" spans="1:80" ht="1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</row>
    <row r="137" spans="1:80" ht="1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</row>
    <row r="138" spans="1:80" ht="1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</row>
    <row r="139" spans="1:80" ht="1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</row>
    <row r="140" spans="1:80" ht="1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</row>
    <row r="141" spans="1:80" ht="1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</row>
    <row r="142" spans="1:80" ht="1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</row>
    <row r="143" spans="1:80" ht="1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</row>
    <row r="144" spans="1:80" ht="1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</row>
    <row r="145" spans="1:80" ht="1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</row>
    <row r="146" spans="1:80" ht="1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</row>
    <row r="147" spans="1:80" ht="1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</row>
    <row r="148" spans="1:80" ht="1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</row>
    <row r="149" spans="1:80" ht="1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</row>
    <row r="150" spans="1:80" ht="1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</row>
    <row r="151" spans="1:80" ht="1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</row>
    <row r="152" spans="1:80" ht="1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</row>
    <row r="153" spans="1:80" ht="1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</row>
    <row r="154" spans="1:80" ht="1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</row>
    <row r="155" spans="1:80" ht="1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</row>
    <row r="156" spans="1:80" ht="1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</row>
    <row r="157" spans="1:80" ht="1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</row>
    <row r="158" spans="1:80" ht="1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</row>
    <row r="159" spans="1:80" ht="1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</row>
    <row r="160" spans="1:80" ht="1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  <c r="BV160" s="125"/>
      <c r="BW160" s="125"/>
      <c r="BX160" s="125"/>
      <c r="BY160" s="125"/>
      <c r="BZ160" s="125"/>
      <c r="CA160" s="125"/>
      <c r="CB160" s="125"/>
    </row>
    <row r="161" spans="1:80" ht="1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</row>
    <row r="162" spans="1:80" ht="1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</row>
    <row r="163" spans="1:80" ht="1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</row>
    <row r="164" spans="1:80" ht="1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</row>
    <row r="165" spans="1:80" ht="1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</row>
    <row r="166" spans="1:80" ht="1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</row>
    <row r="167" spans="1:80" ht="1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</row>
    <row r="168" spans="1:80" ht="1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</row>
    <row r="169" spans="1:80" ht="1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5"/>
    </row>
    <row r="170" spans="1:80" ht="1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</row>
    <row r="171" spans="1:80" ht="1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</row>
    <row r="172" spans="1:80" ht="1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</row>
    <row r="173" spans="1:80" ht="1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</row>
    <row r="174" spans="1:80" ht="1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5"/>
      <c r="BW174" s="125"/>
      <c r="BX174" s="125"/>
      <c r="BY174" s="125"/>
      <c r="BZ174" s="125"/>
      <c r="CA174" s="125"/>
      <c r="CB174" s="125"/>
    </row>
    <row r="175" spans="1:80" ht="1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</row>
    <row r="176" spans="1:80" ht="1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25"/>
      <c r="BY176" s="125"/>
      <c r="BZ176" s="125"/>
      <c r="CA176" s="125"/>
      <c r="CB176" s="125"/>
    </row>
    <row r="177" spans="1:80" ht="1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</row>
    <row r="178" spans="1:80" ht="1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</row>
    <row r="179" spans="1:80" ht="1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</row>
    <row r="180" spans="1:80" ht="1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</row>
    <row r="181" spans="1:80" ht="1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</row>
    <row r="182" spans="1:80" ht="1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</row>
    <row r="183" spans="1:80" ht="1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</row>
    <row r="184" spans="1:80" ht="1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</row>
    <row r="185" spans="1:80" ht="1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</row>
    <row r="186" spans="1:80" ht="1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</row>
    <row r="187" spans="1:80" ht="1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</row>
    <row r="188" spans="1:80" ht="1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</row>
    <row r="189" spans="1:80" ht="1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</row>
    <row r="190" spans="1:80" ht="1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</row>
    <row r="191" spans="1:80" ht="1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</row>
    <row r="192" spans="1:80" ht="1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</row>
    <row r="193" spans="1:80" ht="1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</row>
    <row r="194" spans="1:80" ht="15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  <c r="BV194" s="125"/>
      <c r="BW194" s="125"/>
      <c r="BX194" s="125"/>
      <c r="BY194" s="125"/>
      <c r="BZ194" s="125"/>
      <c r="CA194" s="125"/>
      <c r="CB194" s="125"/>
    </row>
    <row r="195" spans="1:80" ht="1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  <c r="BV195" s="125"/>
      <c r="BW195" s="125"/>
      <c r="BX195" s="125"/>
      <c r="BY195" s="125"/>
      <c r="BZ195" s="125"/>
      <c r="CA195" s="125"/>
      <c r="CB195" s="125"/>
    </row>
    <row r="196" spans="1:80" ht="15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5"/>
      <c r="BT196" s="125"/>
      <c r="BU196" s="125"/>
      <c r="BV196" s="125"/>
      <c r="BW196" s="125"/>
      <c r="BX196" s="125"/>
      <c r="BY196" s="125"/>
      <c r="BZ196" s="125"/>
      <c r="CA196" s="125"/>
      <c r="CB196" s="125"/>
    </row>
    <row r="197" spans="1:80" ht="15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5"/>
      <c r="BM197" s="125"/>
      <c r="BN197" s="125"/>
      <c r="BO197" s="125"/>
      <c r="BP197" s="125"/>
      <c r="BQ197" s="125"/>
      <c r="BR197" s="125"/>
      <c r="BS197" s="125"/>
      <c r="BT197" s="125"/>
      <c r="BU197" s="125"/>
      <c r="BV197" s="125"/>
      <c r="BW197" s="125"/>
      <c r="BX197" s="125"/>
      <c r="BY197" s="125"/>
      <c r="BZ197" s="125"/>
      <c r="CA197" s="125"/>
      <c r="CB197" s="125"/>
    </row>
    <row r="198" spans="1:80" ht="15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5"/>
      <c r="BT198" s="125"/>
      <c r="BU198" s="125"/>
      <c r="BV198" s="125"/>
      <c r="BW198" s="125"/>
      <c r="BX198" s="125"/>
      <c r="BY198" s="125"/>
      <c r="BZ198" s="125"/>
      <c r="CA198" s="125"/>
      <c r="CB198" s="125"/>
    </row>
    <row r="199" spans="1:80" ht="15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  <c r="BV199" s="125"/>
      <c r="BW199" s="125"/>
      <c r="BX199" s="125"/>
      <c r="BY199" s="125"/>
      <c r="BZ199" s="125"/>
      <c r="CA199" s="125"/>
      <c r="CB199" s="125"/>
    </row>
    <row r="200" spans="1:80" ht="1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  <c r="BV200" s="125"/>
      <c r="BW200" s="125"/>
      <c r="BX200" s="125"/>
      <c r="BY200" s="125"/>
      <c r="BZ200" s="125"/>
      <c r="CA200" s="125"/>
      <c r="CB200" s="125"/>
    </row>
    <row r="201" spans="1:80" ht="1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</row>
    <row r="202" spans="1:80" ht="1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25"/>
      <c r="BY202" s="125"/>
      <c r="BZ202" s="125"/>
      <c r="CA202" s="125"/>
      <c r="CB202" s="125"/>
    </row>
    <row r="203" spans="1:80" ht="1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</row>
    <row r="204" spans="1:80" ht="1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5"/>
      <c r="BT204" s="125"/>
      <c r="BU204" s="125"/>
      <c r="BV204" s="125"/>
      <c r="BW204" s="125"/>
      <c r="BX204" s="125"/>
      <c r="BY204" s="125"/>
      <c r="BZ204" s="125"/>
      <c r="CA204" s="125"/>
      <c r="CB204" s="125"/>
    </row>
    <row r="205" spans="1:80" ht="1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</row>
    <row r="206" spans="1:80" ht="1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5"/>
      <c r="BT206" s="125"/>
      <c r="BU206" s="125"/>
      <c r="BV206" s="125"/>
      <c r="BW206" s="125"/>
      <c r="BX206" s="125"/>
      <c r="BY206" s="125"/>
      <c r="BZ206" s="125"/>
      <c r="CA206" s="125"/>
      <c r="CB206" s="125"/>
    </row>
    <row r="207" spans="1:80" ht="1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  <c r="BM207" s="125"/>
      <c r="BN207" s="125"/>
      <c r="BO207" s="125"/>
      <c r="BP207" s="125"/>
      <c r="BQ207" s="125"/>
      <c r="BR207" s="125"/>
      <c r="BS207" s="125"/>
      <c r="BT207" s="125"/>
      <c r="BU207" s="125"/>
      <c r="BV207" s="125"/>
      <c r="BW207" s="125"/>
      <c r="BX207" s="125"/>
      <c r="BY207" s="125"/>
      <c r="BZ207" s="125"/>
      <c r="CA207" s="125"/>
      <c r="CB207" s="125"/>
    </row>
    <row r="208" spans="1:80" ht="1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  <c r="BM208" s="125"/>
      <c r="BN208" s="125"/>
      <c r="BO208" s="125"/>
      <c r="BP208" s="125"/>
      <c r="BQ208" s="125"/>
      <c r="BR208" s="125"/>
      <c r="BS208" s="125"/>
      <c r="BT208" s="125"/>
      <c r="BU208" s="125"/>
      <c r="BV208" s="125"/>
      <c r="BW208" s="125"/>
      <c r="BX208" s="125"/>
      <c r="BY208" s="125"/>
      <c r="BZ208" s="125"/>
      <c r="CA208" s="125"/>
      <c r="CB208" s="125"/>
    </row>
    <row r="209" spans="1:80" ht="1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125"/>
      <c r="BV209" s="125"/>
      <c r="BW209" s="125"/>
      <c r="BX209" s="125"/>
      <c r="BY209" s="125"/>
      <c r="BZ209" s="125"/>
      <c r="CA209" s="125"/>
      <c r="CB209" s="125"/>
    </row>
  </sheetData>
  <sheetProtection/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1" sqref="E41"/>
    </sheetView>
  </sheetViews>
  <sheetFormatPr defaultColWidth="11.421875" defaultRowHeight="15"/>
  <cols>
    <col min="1" max="1" width="20.28125" style="10" customWidth="1"/>
    <col min="2" max="2" width="14.140625" style="10" customWidth="1"/>
    <col min="3" max="3" width="13.140625" style="10" customWidth="1"/>
    <col min="4" max="4" width="12.8515625" style="10" customWidth="1"/>
    <col min="5" max="5" width="14.8515625" style="10" customWidth="1"/>
    <col min="6" max="7" width="13.00390625" style="10" customWidth="1"/>
    <col min="8" max="8" width="12.28125" style="10" customWidth="1"/>
    <col min="9" max="9" width="14.00390625" style="10" customWidth="1"/>
    <col min="10" max="10" width="14.421875" style="10" customWidth="1"/>
    <col min="11" max="11" width="21.140625" style="10" customWidth="1"/>
    <col min="12" max="12" width="21.421875" style="10" customWidth="1"/>
    <col min="13" max="13" width="20.7109375" style="10" customWidth="1"/>
    <col min="14" max="14" width="22.140625" style="10" customWidth="1"/>
    <col min="15" max="16" width="21.140625" style="10" customWidth="1"/>
    <col min="17" max="17" width="21.28125" style="10" customWidth="1"/>
    <col min="18" max="19" width="21.8515625" style="10" customWidth="1"/>
    <col min="20" max="16384" width="11.421875" style="10" customWidth="1"/>
  </cols>
  <sheetData>
    <row r="1" spans="1:20" ht="47.25" customHeight="1">
      <c r="A1" s="57"/>
      <c r="B1" s="57" t="s">
        <v>76</v>
      </c>
      <c r="C1" s="57" t="s">
        <v>77</v>
      </c>
      <c r="D1" s="57" t="s">
        <v>78</v>
      </c>
      <c r="E1" s="57" t="s">
        <v>85</v>
      </c>
      <c r="F1" s="57" t="s">
        <v>86</v>
      </c>
      <c r="G1" s="57" t="s">
        <v>87</v>
      </c>
      <c r="H1" s="57" t="s">
        <v>79</v>
      </c>
      <c r="I1" s="57" t="s">
        <v>80</v>
      </c>
      <c r="J1" s="57" t="s">
        <v>81</v>
      </c>
      <c r="K1" s="57" t="s">
        <v>82</v>
      </c>
      <c r="L1" s="57" t="s">
        <v>83</v>
      </c>
      <c r="M1" s="57" t="s">
        <v>84</v>
      </c>
      <c r="N1" s="57" t="s">
        <v>88</v>
      </c>
      <c r="O1" s="57" t="s">
        <v>89</v>
      </c>
      <c r="P1" s="57" t="s">
        <v>218</v>
      </c>
      <c r="Q1" s="57" t="s">
        <v>90</v>
      </c>
      <c r="R1" s="57" t="s">
        <v>91</v>
      </c>
      <c r="S1" s="57" t="s">
        <v>92</v>
      </c>
      <c r="T1" s="57"/>
    </row>
    <row r="2" spans="1:18" ht="15">
      <c r="A2" s="10" t="s">
        <v>0</v>
      </c>
      <c r="B2" s="32">
        <v>4085.4</v>
      </c>
      <c r="C2" s="32">
        <v>7522.3</v>
      </c>
      <c r="D2" s="32">
        <v>15257.5</v>
      </c>
      <c r="E2" s="32">
        <v>28084.8</v>
      </c>
      <c r="F2" s="32">
        <v>65924.6</v>
      </c>
      <c r="G2" s="32">
        <v>107297.5</v>
      </c>
      <c r="H2" s="32">
        <v>147117.4</v>
      </c>
      <c r="I2" s="33"/>
      <c r="J2" s="36"/>
      <c r="K2" s="32">
        <v>732</v>
      </c>
      <c r="L2" s="32">
        <v>980</v>
      </c>
      <c r="M2" s="32">
        <v>3394</v>
      </c>
      <c r="N2" s="32">
        <v>8123</v>
      </c>
      <c r="O2" s="32">
        <v>25341</v>
      </c>
      <c r="P2" s="32">
        <v>25834</v>
      </c>
      <c r="Q2" s="32">
        <v>38120</v>
      </c>
      <c r="R2" s="32">
        <v>35834</v>
      </c>
    </row>
    <row r="3" spans="1:18" ht="15">
      <c r="A3" s="10" t="s">
        <v>1</v>
      </c>
      <c r="B3" s="32">
        <v>3325.8</v>
      </c>
      <c r="C3" s="32">
        <v>7952.4</v>
      </c>
      <c r="D3" s="32">
        <v>27108.5</v>
      </c>
      <c r="E3" s="32">
        <v>32354.9</v>
      </c>
      <c r="F3" s="32">
        <v>54872.3</v>
      </c>
      <c r="G3" s="32">
        <v>89668.3</v>
      </c>
      <c r="H3" s="32">
        <v>123389.8</v>
      </c>
      <c r="I3" s="33"/>
      <c r="J3" s="36"/>
      <c r="K3" s="32">
        <v>689</v>
      </c>
      <c r="L3" s="32">
        <v>1395</v>
      </c>
      <c r="M3" s="32">
        <v>4471</v>
      </c>
      <c r="N3" s="32">
        <v>6510</v>
      </c>
      <c r="O3" s="32">
        <v>15599</v>
      </c>
      <c r="P3" s="34">
        <v>16389</v>
      </c>
      <c r="Q3" s="32">
        <v>29863</v>
      </c>
      <c r="R3" s="32">
        <v>25694</v>
      </c>
    </row>
    <row r="4" spans="1:18" ht="15">
      <c r="A4" s="10" t="s">
        <v>2</v>
      </c>
      <c r="B4" s="32">
        <v>3903</v>
      </c>
      <c r="C4" s="32">
        <v>6525.1</v>
      </c>
      <c r="D4" s="32">
        <v>17055.6</v>
      </c>
      <c r="E4" s="32">
        <v>30140.3</v>
      </c>
      <c r="F4" s="32">
        <v>64172.3</v>
      </c>
      <c r="G4" s="32">
        <v>91782.3</v>
      </c>
      <c r="H4" s="32">
        <v>125750.5</v>
      </c>
      <c r="I4" s="33"/>
      <c r="J4" s="36"/>
      <c r="K4" s="32">
        <v>743</v>
      </c>
      <c r="L4" s="32">
        <v>1263</v>
      </c>
      <c r="M4" s="32">
        <v>4080</v>
      </c>
      <c r="N4" s="32">
        <v>14415</v>
      </c>
      <c r="O4" s="32">
        <v>25621</v>
      </c>
      <c r="P4" s="34">
        <v>18656</v>
      </c>
      <c r="Q4" s="32">
        <v>38195</v>
      </c>
      <c r="R4" s="32">
        <v>39922</v>
      </c>
    </row>
    <row r="5" spans="1:18" ht="15">
      <c r="A5" s="10" t="s">
        <v>3</v>
      </c>
      <c r="B5" s="32">
        <v>1992.1</v>
      </c>
      <c r="C5" s="32">
        <v>4030.5</v>
      </c>
      <c r="D5" s="32">
        <v>14524.7</v>
      </c>
      <c r="E5" s="32">
        <v>30901.8</v>
      </c>
      <c r="F5" s="32">
        <v>58703.9</v>
      </c>
      <c r="G5" s="32">
        <v>94883.6</v>
      </c>
      <c r="H5" s="32">
        <v>128639.7</v>
      </c>
      <c r="I5" s="36"/>
      <c r="J5" s="36"/>
      <c r="K5" s="32">
        <v>883</v>
      </c>
      <c r="L5" s="32">
        <v>1016</v>
      </c>
      <c r="M5" s="32">
        <v>3711</v>
      </c>
      <c r="N5" s="32">
        <v>10248</v>
      </c>
      <c r="O5" s="32">
        <v>31956</v>
      </c>
      <c r="P5" s="32">
        <v>38771</v>
      </c>
      <c r="Q5" s="32">
        <v>51981</v>
      </c>
      <c r="R5" s="32">
        <v>60344</v>
      </c>
    </row>
    <row r="6" spans="1:18" ht="15">
      <c r="A6" s="10" t="s">
        <v>4</v>
      </c>
      <c r="B6" s="32">
        <v>1940.4</v>
      </c>
      <c r="C6" s="32">
        <v>3435.8</v>
      </c>
      <c r="D6" s="32">
        <v>10708</v>
      </c>
      <c r="E6" s="32">
        <v>12975.9</v>
      </c>
      <c r="F6" s="32">
        <v>33890.1</v>
      </c>
      <c r="G6" s="32">
        <v>48239.2</v>
      </c>
      <c r="H6" s="32">
        <v>84532.9</v>
      </c>
      <c r="I6" s="33"/>
      <c r="J6" s="36"/>
      <c r="K6" s="32">
        <v>1320</v>
      </c>
      <c r="L6" s="32">
        <v>1299</v>
      </c>
      <c r="M6" s="32">
        <v>3320</v>
      </c>
      <c r="N6" s="32">
        <v>7085</v>
      </c>
      <c r="O6" s="32">
        <v>10775</v>
      </c>
      <c r="P6" s="34">
        <v>15748</v>
      </c>
      <c r="Q6" s="32">
        <v>33864</v>
      </c>
      <c r="R6" s="32">
        <v>29350</v>
      </c>
    </row>
    <row r="7" spans="1:18" ht="15">
      <c r="A7" s="10" t="s">
        <v>5</v>
      </c>
      <c r="B7" s="32">
        <v>3526.6</v>
      </c>
      <c r="C7" s="32">
        <v>6217.3</v>
      </c>
      <c r="D7" s="32">
        <v>21622.1</v>
      </c>
      <c r="E7" s="32">
        <v>30140.3</v>
      </c>
      <c r="F7" s="32">
        <v>64172.3</v>
      </c>
      <c r="G7" s="32">
        <v>105781.6</v>
      </c>
      <c r="H7" s="32">
        <v>140924.6</v>
      </c>
      <c r="I7" s="36"/>
      <c r="J7" s="36"/>
      <c r="K7" s="32">
        <v>615</v>
      </c>
      <c r="L7" s="32">
        <v>1041</v>
      </c>
      <c r="M7" s="32">
        <v>3341</v>
      </c>
      <c r="N7" s="32">
        <v>8471</v>
      </c>
      <c r="O7" s="32">
        <v>23284</v>
      </c>
      <c r="P7" s="34">
        <v>19653</v>
      </c>
      <c r="Q7" s="32">
        <v>30882</v>
      </c>
      <c r="R7" s="32">
        <v>40834</v>
      </c>
    </row>
    <row r="8" spans="1:18" ht="15">
      <c r="A8" s="10" t="s">
        <v>6</v>
      </c>
      <c r="B8" s="32">
        <v>10067.2</v>
      </c>
      <c r="C8" s="32">
        <v>18790</v>
      </c>
      <c r="D8" s="32">
        <v>57891</v>
      </c>
      <c r="E8" s="32">
        <v>103724.2</v>
      </c>
      <c r="F8" s="32">
        <v>201347.1</v>
      </c>
      <c r="G8" s="32">
        <v>264561.7</v>
      </c>
      <c r="H8" s="32">
        <v>376889.2</v>
      </c>
      <c r="I8" s="36"/>
      <c r="J8" s="36"/>
      <c r="K8" s="32">
        <v>2023</v>
      </c>
      <c r="L8" s="32">
        <v>3310</v>
      </c>
      <c r="M8" s="32">
        <v>14963</v>
      </c>
      <c r="N8" s="32">
        <v>37015</v>
      </c>
      <c r="O8" s="32">
        <v>71340</v>
      </c>
      <c r="P8" s="32">
        <v>80841</v>
      </c>
      <c r="Q8" s="32">
        <v>123472</v>
      </c>
      <c r="R8" s="32">
        <v>135825</v>
      </c>
    </row>
    <row r="9" spans="1:18" ht="15">
      <c r="A9" s="10" t="s">
        <v>7</v>
      </c>
      <c r="B9" s="32">
        <v>9645.8</v>
      </c>
      <c r="C9" s="32">
        <v>15600.5</v>
      </c>
      <c r="D9" s="32">
        <v>45408.7</v>
      </c>
      <c r="E9" s="32">
        <v>76083.9</v>
      </c>
      <c r="F9" s="32">
        <v>145625.5</v>
      </c>
      <c r="G9" s="32">
        <v>186522</v>
      </c>
      <c r="H9" s="32">
        <v>284068.3</v>
      </c>
      <c r="I9" s="36"/>
      <c r="J9" s="36"/>
      <c r="K9" s="32">
        <v>2118</v>
      </c>
      <c r="L9" s="32">
        <v>3090</v>
      </c>
      <c r="M9" s="32">
        <v>11499</v>
      </c>
      <c r="N9" s="32">
        <v>20749</v>
      </c>
      <c r="O9" s="32">
        <v>51081</v>
      </c>
      <c r="P9" s="32">
        <v>34290</v>
      </c>
      <c r="Q9" s="32">
        <v>57521</v>
      </c>
      <c r="R9" s="32">
        <v>65489</v>
      </c>
    </row>
    <row r="10" spans="1:18" ht="15">
      <c r="A10" s="10" t="s">
        <v>8</v>
      </c>
      <c r="B10" s="32">
        <v>8704.7</v>
      </c>
      <c r="C10" s="32">
        <v>14138.5</v>
      </c>
      <c r="D10" s="32">
        <v>34342.4</v>
      </c>
      <c r="E10" s="32">
        <v>61096.3</v>
      </c>
      <c r="F10" s="32">
        <v>118680.7</v>
      </c>
      <c r="G10" s="32">
        <v>180352.1</v>
      </c>
      <c r="H10" s="32">
        <v>245382.3</v>
      </c>
      <c r="I10" s="36"/>
      <c r="J10" s="36"/>
      <c r="K10" s="32">
        <v>1685</v>
      </c>
      <c r="L10" s="32">
        <v>2501</v>
      </c>
      <c r="M10" s="32">
        <v>4598</v>
      </c>
      <c r="N10" s="32">
        <v>19140</v>
      </c>
      <c r="O10" s="32">
        <v>19150</v>
      </c>
      <c r="P10" s="32">
        <v>38021</v>
      </c>
      <c r="Q10" s="32">
        <v>71596</v>
      </c>
      <c r="R10" s="32">
        <v>57067</v>
      </c>
    </row>
    <row r="11" spans="1:18" ht="15">
      <c r="A11" s="10" t="s">
        <v>9</v>
      </c>
      <c r="B11" s="32">
        <v>19756</v>
      </c>
      <c r="C11" s="32">
        <v>33667.2</v>
      </c>
      <c r="D11" s="32">
        <v>102838.5</v>
      </c>
      <c r="E11" s="32">
        <v>161606.6</v>
      </c>
      <c r="F11" s="32">
        <v>255238.8</v>
      </c>
      <c r="G11" s="32">
        <v>403658.5</v>
      </c>
      <c r="H11" s="32">
        <v>565450.4</v>
      </c>
      <c r="I11" s="36"/>
      <c r="J11" s="36"/>
      <c r="K11" s="32">
        <v>3790</v>
      </c>
      <c r="L11" s="32">
        <v>4218</v>
      </c>
      <c r="M11" s="32">
        <v>22230</v>
      </c>
      <c r="N11" s="32">
        <v>51539</v>
      </c>
      <c r="O11" s="32">
        <v>162202</v>
      </c>
      <c r="P11" s="32">
        <v>122341</v>
      </c>
      <c r="Q11" s="32">
        <v>214713</v>
      </c>
      <c r="R11" s="32">
        <v>202947</v>
      </c>
    </row>
    <row r="12" spans="1:18" ht="15">
      <c r="A12" s="10" t="s">
        <v>10</v>
      </c>
      <c r="B12" s="32">
        <v>10245.5</v>
      </c>
      <c r="C12" s="32">
        <v>14699.5</v>
      </c>
      <c r="D12" s="32">
        <v>44809</v>
      </c>
      <c r="E12" s="32">
        <v>76448.5</v>
      </c>
      <c r="F12" s="32">
        <v>151182.5</v>
      </c>
      <c r="G12" s="32">
        <v>186651.2</v>
      </c>
      <c r="H12" s="32">
        <v>253800.8</v>
      </c>
      <c r="I12" s="36"/>
      <c r="J12" s="36"/>
      <c r="K12" s="32">
        <v>1604</v>
      </c>
      <c r="L12" s="32">
        <v>1690</v>
      </c>
      <c r="M12" s="32">
        <v>11055</v>
      </c>
      <c r="N12" s="32">
        <v>21819</v>
      </c>
      <c r="O12" s="32">
        <v>33019</v>
      </c>
      <c r="P12" s="32">
        <v>34463</v>
      </c>
      <c r="Q12" s="32">
        <v>53183</v>
      </c>
      <c r="R12" s="32">
        <v>47163</v>
      </c>
    </row>
    <row r="13" spans="1:18" ht="15">
      <c r="A13" s="10" t="s">
        <v>11</v>
      </c>
      <c r="B13" s="32">
        <v>16250.7</v>
      </c>
      <c r="C13" s="32">
        <v>25429.7</v>
      </c>
      <c r="D13" s="32">
        <v>79064.3</v>
      </c>
      <c r="E13" s="32">
        <v>131447</v>
      </c>
      <c r="F13" s="32">
        <v>248252.7</v>
      </c>
      <c r="G13" s="32">
        <v>390740.4</v>
      </c>
      <c r="H13" s="32">
        <v>543089.8</v>
      </c>
      <c r="I13" s="36"/>
      <c r="J13" s="36"/>
      <c r="K13" s="32">
        <v>3303</v>
      </c>
      <c r="L13" s="32">
        <v>3781</v>
      </c>
      <c r="M13" s="32">
        <v>19420</v>
      </c>
      <c r="N13" s="32">
        <v>50881</v>
      </c>
      <c r="O13" s="32">
        <v>85298</v>
      </c>
      <c r="P13" s="32">
        <v>113472</v>
      </c>
      <c r="Q13" s="32">
        <v>262327</v>
      </c>
      <c r="R13" s="32">
        <v>185496</v>
      </c>
    </row>
    <row r="14" spans="1:18" ht="15">
      <c r="A14" s="10" t="s">
        <v>12</v>
      </c>
      <c r="B14" s="32">
        <v>2789.9</v>
      </c>
      <c r="C14" s="32">
        <v>5426.8</v>
      </c>
      <c r="D14" s="32">
        <v>38136.3</v>
      </c>
      <c r="E14" s="32">
        <v>29348.5</v>
      </c>
      <c r="F14" s="32">
        <v>60152.2</v>
      </c>
      <c r="G14" s="32">
        <v>84359.4</v>
      </c>
      <c r="H14" s="32">
        <v>119182.5</v>
      </c>
      <c r="I14" s="36"/>
      <c r="J14" s="36"/>
      <c r="K14" s="32">
        <v>990</v>
      </c>
      <c r="L14" s="32">
        <v>1812</v>
      </c>
      <c r="M14" s="32">
        <v>15646</v>
      </c>
      <c r="N14" s="32">
        <v>10586</v>
      </c>
      <c r="O14" s="32">
        <v>27512</v>
      </c>
      <c r="P14" s="32">
        <v>25187</v>
      </c>
      <c r="Q14" s="32">
        <v>48439</v>
      </c>
      <c r="R14" s="32">
        <v>51805</v>
      </c>
    </row>
    <row r="15" spans="1:18" ht="15">
      <c r="A15" s="10" t="s">
        <v>13</v>
      </c>
      <c r="B15" s="32">
        <v>7350</v>
      </c>
      <c r="C15" s="32">
        <v>10876.3</v>
      </c>
      <c r="D15" s="32">
        <v>29978.5</v>
      </c>
      <c r="E15" s="32">
        <v>65779.7</v>
      </c>
      <c r="F15" s="32">
        <v>111925.8</v>
      </c>
      <c r="G15" s="32">
        <v>137564.9</v>
      </c>
      <c r="H15" s="32">
        <v>171920.4</v>
      </c>
      <c r="I15" s="36"/>
      <c r="J15" s="36"/>
      <c r="K15" s="32">
        <v>1058</v>
      </c>
      <c r="L15" s="32">
        <v>1879</v>
      </c>
      <c r="M15" s="32">
        <v>5637</v>
      </c>
      <c r="N15" s="32">
        <v>9942</v>
      </c>
      <c r="O15" s="32">
        <v>24773</v>
      </c>
      <c r="P15" s="32">
        <v>31227</v>
      </c>
      <c r="Q15" s="32">
        <v>42388</v>
      </c>
      <c r="R15" s="32">
        <v>40712</v>
      </c>
    </row>
    <row r="16" spans="1:18" ht="15">
      <c r="A16" s="10" t="s">
        <v>14</v>
      </c>
      <c r="B16" s="32">
        <v>4512.5</v>
      </c>
      <c r="C16" s="32">
        <v>8018.3</v>
      </c>
      <c r="D16" s="32">
        <v>27493.3</v>
      </c>
      <c r="E16" s="32">
        <v>41840.2</v>
      </c>
      <c r="F16" s="32">
        <v>73251.7</v>
      </c>
      <c r="G16" s="32">
        <v>108729.5</v>
      </c>
      <c r="H16" s="32">
        <v>141442.4</v>
      </c>
      <c r="I16" s="36"/>
      <c r="J16" s="36"/>
      <c r="K16" s="32">
        <v>945</v>
      </c>
      <c r="L16" s="32">
        <v>817</v>
      </c>
      <c r="M16" s="32">
        <v>5514</v>
      </c>
      <c r="N16" s="32">
        <v>14273</v>
      </c>
      <c r="O16" s="32">
        <v>34963</v>
      </c>
      <c r="P16" s="32">
        <v>46292</v>
      </c>
      <c r="Q16" s="32">
        <v>51302</v>
      </c>
      <c r="R16" s="32">
        <v>55682</v>
      </c>
    </row>
    <row r="17" spans="1:18" ht="15">
      <c r="A17" s="10" t="s">
        <v>15</v>
      </c>
      <c r="B17" s="32">
        <v>3523</v>
      </c>
      <c r="C17" s="32">
        <v>5930.4</v>
      </c>
      <c r="D17" s="32">
        <v>16194.3</v>
      </c>
      <c r="E17" s="32">
        <v>32041.5</v>
      </c>
      <c r="F17" s="32">
        <v>62423.1</v>
      </c>
      <c r="G17" s="32">
        <v>99999.9</v>
      </c>
      <c r="H17" s="32">
        <v>121498.9</v>
      </c>
      <c r="I17" s="36"/>
      <c r="J17" s="36"/>
      <c r="K17" s="32">
        <v>945</v>
      </c>
      <c r="L17" s="32">
        <v>817</v>
      </c>
      <c r="M17" s="32">
        <v>5514</v>
      </c>
      <c r="N17" s="32">
        <v>4199</v>
      </c>
      <c r="O17" s="32">
        <v>10427</v>
      </c>
      <c r="P17" s="32">
        <v>20714</v>
      </c>
      <c r="Q17" s="32">
        <v>37681</v>
      </c>
      <c r="R17" s="32">
        <v>40665</v>
      </c>
    </row>
    <row r="18" spans="1:18" ht="15">
      <c r="A18" s="10" t="s">
        <v>16</v>
      </c>
      <c r="B18" s="32">
        <v>5525.2</v>
      </c>
      <c r="C18" s="32">
        <v>8923.2</v>
      </c>
      <c r="D18" s="32">
        <v>24962.5</v>
      </c>
      <c r="E18" s="32">
        <v>45750.5</v>
      </c>
      <c r="F18" s="32">
        <v>96117.3</v>
      </c>
      <c r="G18" s="32">
        <v>125843</v>
      </c>
      <c r="H18" s="32">
        <v>174293.5</v>
      </c>
      <c r="I18" s="36"/>
      <c r="J18" s="36"/>
      <c r="K18" s="32">
        <v>1077</v>
      </c>
      <c r="L18" s="32">
        <v>1572</v>
      </c>
      <c r="M18" s="32">
        <v>4624</v>
      </c>
      <c r="N18" s="32">
        <v>15007</v>
      </c>
      <c r="O18" s="32">
        <v>38728</v>
      </c>
      <c r="P18" s="32">
        <v>34948</v>
      </c>
      <c r="Q18" s="32">
        <v>52404</v>
      </c>
      <c r="R18" s="32">
        <v>47627</v>
      </c>
    </row>
    <row r="19" spans="1:18" ht="15">
      <c r="A19" s="10" t="s">
        <v>17</v>
      </c>
      <c r="B19" s="32">
        <v>5233.4</v>
      </c>
      <c r="C19" s="32">
        <v>9654.8</v>
      </c>
      <c r="D19" s="32">
        <v>26564.1</v>
      </c>
      <c r="E19" s="32">
        <v>43993.9</v>
      </c>
      <c r="F19" s="32">
        <v>91288.1</v>
      </c>
      <c r="G19" s="32">
        <v>125975.5</v>
      </c>
      <c r="H19" s="32">
        <v>161158.7</v>
      </c>
      <c r="I19" s="36"/>
      <c r="J19" s="36"/>
      <c r="K19" s="32">
        <v>700</v>
      </c>
      <c r="L19" s="32">
        <v>1698</v>
      </c>
      <c r="M19" s="32">
        <v>5823</v>
      </c>
      <c r="N19" s="32">
        <v>17549</v>
      </c>
      <c r="O19" s="32">
        <v>45328</v>
      </c>
      <c r="P19" s="32">
        <v>45874</v>
      </c>
      <c r="Q19" s="32">
        <v>60613</v>
      </c>
      <c r="R19" s="32">
        <v>65859</v>
      </c>
    </row>
    <row r="20" spans="1:18" ht="15">
      <c r="A20" s="10" t="s">
        <v>18</v>
      </c>
      <c r="B20" s="32">
        <v>5124.8</v>
      </c>
      <c r="C20" s="32">
        <v>8515.9</v>
      </c>
      <c r="D20" s="32">
        <v>20567.2</v>
      </c>
      <c r="E20" s="32">
        <v>41821.4</v>
      </c>
      <c r="F20" s="32">
        <v>78117.8</v>
      </c>
      <c r="G20" s="32">
        <v>118110.4</v>
      </c>
      <c r="H20" s="32">
        <v>170089</v>
      </c>
      <c r="I20" s="36"/>
      <c r="J20" s="36"/>
      <c r="K20" s="32">
        <v>844</v>
      </c>
      <c r="L20" s="32">
        <v>1299</v>
      </c>
      <c r="M20" s="32">
        <v>2592</v>
      </c>
      <c r="N20" s="32">
        <v>10812</v>
      </c>
      <c r="O20" s="32">
        <v>29933</v>
      </c>
      <c r="P20" s="32">
        <v>30477</v>
      </c>
      <c r="Q20" s="32">
        <v>45787</v>
      </c>
      <c r="R20" s="32">
        <v>65446</v>
      </c>
    </row>
    <row r="21" spans="1:18" ht="15">
      <c r="A21" s="10" t="s">
        <v>19</v>
      </c>
      <c r="B21" s="32">
        <v>7593.2</v>
      </c>
      <c r="C21" s="32">
        <v>12200.8</v>
      </c>
      <c r="D21" s="32">
        <v>42402.9</v>
      </c>
      <c r="E21" s="32">
        <v>64781.5</v>
      </c>
      <c r="F21" s="32">
        <v>133946.3</v>
      </c>
      <c r="G21" s="32">
        <v>180316.9</v>
      </c>
      <c r="H21" s="32">
        <v>244746.2</v>
      </c>
      <c r="I21" s="36"/>
      <c r="J21" s="36"/>
      <c r="K21" s="32">
        <v>1498</v>
      </c>
      <c r="L21" s="32">
        <v>1981</v>
      </c>
      <c r="M21" s="32">
        <v>8417</v>
      </c>
      <c r="N21" s="32">
        <v>17355</v>
      </c>
      <c r="O21" s="32">
        <v>32587</v>
      </c>
      <c r="P21" s="32">
        <v>27800</v>
      </c>
      <c r="Q21" s="32">
        <v>42309</v>
      </c>
      <c r="R21" s="32">
        <v>47332</v>
      </c>
    </row>
    <row r="22" spans="1:18" ht="15">
      <c r="A22" s="10" t="s">
        <v>20</v>
      </c>
      <c r="B22" s="36"/>
      <c r="C22" s="36"/>
      <c r="D22" s="36"/>
      <c r="E22" s="36"/>
      <c r="F22" s="32">
        <v>40167.5</v>
      </c>
      <c r="G22" s="32">
        <v>55995.7</v>
      </c>
      <c r="H22" s="32">
        <v>78934.2</v>
      </c>
      <c r="I22" s="36"/>
      <c r="J22" s="36"/>
      <c r="K22" s="32">
        <v>6433</v>
      </c>
      <c r="L22" s="32" t="s">
        <v>219</v>
      </c>
      <c r="M22" s="32">
        <v>5332</v>
      </c>
      <c r="N22" s="32">
        <v>11444</v>
      </c>
      <c r="O22" s="32">
        <v>30812</v>
      </c>
      <c r="P22" s="34">
        <v>31246</v>
      </c>
      <c r="Q22" s="32">
        <v>41417</v>
      </c>
      <c r="R22" s="32">
        <v>30823</v>
      </c>
    </row>
    <row r="23" spans="1:18" s="89" customFormat="1" ht="15">
      <c r="A23" s="89" t="s">
        <v>21</v>
      </c>
      <c r="B23" s="90"/>
      <c r="C23" s="90"/>
      <c r="D23" s="90"/>
      <c r="E23" s="90"/>
      <c r="F23" s="90"/>
      <c r="G23" s="91"/>
      <c r="H23" s="91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s="89" customFormat="1" ht="15">
      <c r="A24" s="89" t="s">
        <v>22</v>
      </c>
      <c r="B24" s="90"/>
      <c r="C24" s="90"/>
      <c r="D24" s="90"/>
      <c r="E24" s="90"/>
      <c r="F24" s="90"/>
      <c r="G24" s="91"/>
      <c r="H24" s="91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s="89" customFormat="1" ht="15">
      <c r="A25" s="89" t="s">
        <v>23</v>
      </c>
      <c r="B25" s="90"/>
      <c r="C25" s="90"/>
      <c r="D25" s="90"/>
      <c r="E25" s="90"/>
      <c r="F25" s="90"/>
      <c r="G25" s="91"/>
      <c r="H25" s="91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18" s="89" customFormat="1" ht="15">
      <c r="A26" s="89" t="s">
        <v>24</v>
      </c>
      <c r="B26" s="90"/>
      <c r="C26" s="90"/>
      <c r="D26" s="90"/>
      <c r="E26" s="90"/>
      <c r="F26" s="90"/>
      <c r="G26" s="91"/>
      <c r="H26" s="91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s="89" customFormat="1" ht="15">
      <c r="A27" s="89" t="s">
        <v>25</v>
      </c>
      <c r="B27" s="90"/>
      <c r="C27" s="90"/>
      <c r="D27" s="90"/>
      <c r="E27" s="90"/>
      <c r="F27" s="90"/>
      <c r="G27" s="91"/>
      <c r="H27" s="91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s="89" customFormat="1" ht="15">
      <c r="A28" s="89" t="s">
        <v>26</v>
      </c>
      <c r="B28" s="90"/>
      <c r="C28" s="90"/>
      <c r="D28" s="90"/>
      <c r="E28" s="90"/>
      <c r="F28" s="90"/>
      <c r="G28" s="91"/>
      <c r="H28" s="91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18" s="89" customFormat="1" ht="15">
      <c r="A29" s="89" t="s">
        <v>27</v>
      </c>
      <c r="B29" s="90"/>
      <c r="C29" s="90"/>
      <c r="D29" s="90"/>
      <c r="E29" s="90"/>
      <c r="F29" s="90"/>
      <c r="G29" s="91"/>
      <c r="H29" s="91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8" s="89" customFormat="1" ht="15">
      <c r="A30" s="89" t="s">
        <v>28</v>
      </c>
      <c r="B30" s="90"/>
      <c r="C30" s="90"/>
      <c r="D30" s="90"/>
      <c r="E30" s="90"/>
      <c r="F30" s="90"/>
      <c r="G30" s="91"/>
      <c r="H30" s="91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s="89" customFormat="1" ht="15">
      <c r="A31" s="89" t="s">
        <v>29</v>
      </c>
      <c r="B31" s="90"/>
      <c r="C31" s="90"/>
      <c r="D31" s="90"/>
      <c r="E31" s="90"/>
      <c r="F31" s="90"/>
      <c r="G31" s="91"/>
      <c r="H31" s="91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89" customFormat="1" ht="15">
      <c r="A32" s="89" t="s">
        <v>30</v>
      </c>
      <c r="B32" s="90"/>
      <c r="C32" s="90"/>
      <c r="D32" s="90"/>
      <c r="E32" s="90"/>
      <c r="F32" s="90"/>
      <c r="G32" s="91"/>
      <c r="H32" s="91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89" customFormat="1" ht="15">
      <c r="A33" s="89" t="s">
        <v>31</v>
      </c>
      <c r="B33" s="90"/>
      <c r="C33" s="90"/>
      <c r="D33" s="90"/>
      <c r="E33" s="90"/>
      <c r="F33" s="90"/>
      <c r="G33" s="91"/>
      <c r="H33" s="91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8" s="89" customFormat="1" ht="15">
      <c r="A34" s="89" t="s">
        <v>32</v>
      </c>
      <c r="B34" s="90"/>
      <c r="C34" s="90"/>
      <c r="D34" s="90"/>
      <c r="E34" s="90"/>
      <c r="F34" s="90"/>
      <c r="G34" s="91"/>
      <c r="H34" s="91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1:18" s="89" customFormat="1" ht="15">
      <c r="A35" s="89" t="s">
        <v>33</v>
      </c>
      <c r="B35" s="90"/>
      <c r="C35" s="90"/>
      <c r="D35" s="90"/>
      <c r="E35" s="90"/>
      <c r="F35" s="90"/>
      <c r="G35" s="91"/>
      <c r="H35" s="91"/>
      <c r="I35" s="90"/>
      <c r="J35" s="90"/>
      <c r="K35" s="90"/>
      <c r="L35" s="90"/>
      <c r="M35" s="90"/>
      <c r="N35" s="90"/>
      <c r="O35" s="90"/>
      <c r="P35" s="90"/>
      <c r="Q35" s="90"/>
      <c r="R35" s="90"/>
    </row>
    <row r="36" spans="1:18" s="89" customFormat="1" ht="15">
      <c r="A36" s="89" t="s">
        <v>34</v>
      </c>
      <c r="B36" s="90"/>
      <c r="C36" s="90"/>
      <c r="D36" s="90"/>
      <c r="E36" s="90"/>
      <c r="F36" s="90"/>
      <c r="G36" s="91"/>
      <c r="H36" s="91"/>
      <c r="I36" s="90"/>
      <c r="J36" s="90"/>
      <c r="K36" s="90"/>
      <c r="L36" s="90"/>
      <c r="M36" s="90"/>
      <c r="N36" s="90"/>
      <c r="O36" s="90"/>
      <c r="P36" s="90"/>
      <c r="Q36" s="90"/>
      <c r="R36" s="90"/>
    </row>
    <row r="37" spans="1:18" s="11" customFormat="1" ht="15">
      <c r="A37" s="11" t="s">
        <v>35</v>
      </c>
      <c r="B37" s="112"/>
      <c r="C37" s="112"/>
      <c r="D37" s="112"/>
      <c r="E37" s="112"/>
      <c r="F37" s="112"/>
      <c r="G37" s="113"/>
      <c r="H37" s="113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:18" s="11" customFormat="1" ht="15">
      <c r="A38" s="11" t="s">
        <v>36</v>
      </c>
      <c r="B38" s="112"/>
      <c r="C38" s="112"/>
      <c r="D38" s="112"/>
      <c r="E38" s="112"/>
      <c r="F38" s="112"/>
      <c r="G38" s="113"/>
      <c r="H38" s="113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1:18" s="11" customFormat="1" ht="15">
      <c r="A39" s="11" t="s">
        <v>37</v>
      </c>
      <c r="B39" s="112"/>
      <c r="C39" s="112"/>
      <c r="D39" s="112"/>
      <c r="E39" s="112"/>
      <c r="F39" s="112"/>
      <c r="G39" s="113"/>
      <c r="H39" s="113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1:18" ht="15">
      <c r="A40" s="10" t="s">
        <v>38</v>
      </c>
      <c r="B40" s="36"/>
      <c r="C40" s="36"/>
      <c r="D40" s="36"/>
      <c r="E40" s="36"/>
      <c r="F40" s="36"/>
      <c r="G40" s="37"/>
      <c r="H40" s="32">
        <v>3841049.3</v>
      </c>
      <c r="I40" s="36"/>
      <c r="J40" s="36"/>
      <c r="K40" s="32">
        <v>2531</v>
      </c>
      <c r="L40" s="32">
        <v>9307</v>
      </c>
      <c r="M40" s="32">
        <v>155681</v>
      </c>
      <c r="N40" s="32">
        <v>535265</v>
      </c>
      <c r="O40" s="32">
        <v>1804963</v>
      </c>
      <c r="P40" s="36">
        <v>902819</v>
      </c>
      <c r="Q40" s="32">
        <v>1385107</v>
      </c>
      <c r="R40" s="32">
        <v>1401728</v>
      </c>
    </row>
    <row r="41" spans="1:18" ht="15">
      <c r="A41" s="10" t="s">
        <v>39</v>
      </c>
      <c r="B41" s="36"/>
      <c r="C41" s="36"/>
      <c r="D41" s="36"/>
      <c r="E41" s="36"/>
      <c r="F41" s="36"/>
      <c r="G41" s="37"/>
      <c r="H41" s="37"/>
      <c r="I41" s="36"/>
      <c r="J41" s="36"/>
      <c r="K41" s="32">
        <v>498</v>
      </c>
      <c r="L41" s="32">
        <v>619</v>
      </c>
      <c r="M41" s="32">
        <v>1937</v>
      </c>
      <c r="N41" s="36"/>
      <c r="O41" s="36"/>
      <c r="P41" s="36"/>
      <c r="Q41" s="36"/>
      <c r="R41" s="36"/>
    </row>
    <row r="42" spans="1:18" ht="15">
      <c r="A42" s="10" t="s">
        <v>40</v>
      </c>
      <c r="B42" s="36"/>
      <c r="C42" s="36"/>
      <c r="D42" s="36"/>
      <c r="E42" s="36"/>
      <c r="F42" s="36"/>
      <c r="G42" s="37"/>
      <c r="H42" s="32">
        <v>1707991.7</v>
      </c>
      <c r="I42" s="36"/>
      <c r="J42" s="36"/>
      <c r="K42" s="32">
        <v>14014</v>
      </c>
      <c r="L42" s="32">
        <v>19438</v>
      </c>
      <c r="M42" s="32">
        <v>107958</v>
      </c>
      <c r="N42" s="32">
        <v>151546</v>
      </c>
      <c r="O42" s="32">
        <v>315834</v>
      </c>
      <c r="P42" s="34">
        <v>326379</v>
      </c>
      <c r="Q42" s="32">
        <v>426725</v>
      </c>
      <c r="R42" s="32">
        <v>452685</v>
      </c>
    </row>
    <row r="43" spans="1:18" ht="15">
      <c r="A43" s="10" t="s">
        <v>41</v>
      </c>
      <c r="B43" s="36"/>
      <c r="C43" s="36"/>
      <c r="D43" s="36"/>
      <c r="E43" s="36"/>
      <c r="F43" s="36"/>
      <c r="G43" s="37"/>
      <c r="H43" s="32">
        <v>2211580</v>
      </c>
      <c r="I43" s="36"/>
      <c r="J43" s="36"/>
      <c r="K43" s="32">
        <v>26493</v>
      </c>
      <c r="L43" s="32">
        <v>32527</v>
      </c>
      <c r="M43" s="32">
        <v>195979</v>
      </c>
      <c r="N43" s="32">
        <v>267991</v>
      </c>
      <c r="O43" s="32">
        <v>736707</v>
      </c>
      <c r="P43" s="34">
        <v>740241</v>
      </c>
      <c r="Q43" s="32">
        <v>1077770</v>
      </c>
      <c r="R43" s="32">
        <v>932956</v>
      </c>
    </row>
    <row r="44" spans="1:18" ht="15">
      <c r="A44" s="10" t="s">
        <v>42</v>
      </c>
      <c r="B44" s="36"/>
      <c r="C44" s="36"/>
      <c r="D44" s="36"/>
      <c r="E44" s="36"/>
      <c r="F44" s="36"/>
      <c r="G44" s="37"/>
      <c r="H44" s="37"/>
      <c r="I44" s="36"/>
      <c r="J44" s="36"/>
      <c r="K44" s="32">
        <v>2290</v>
      </c>
      <c r="L44" s="32">
        <v>904</v>
      </c>
      <c r="M44" s="32">
        <v>37113</v>
      </c>
      <c r="N44" s="36"/>
      <c r="O44" s="36"/>
      <c r="P44" s="36"/>
      <c r="Q44" s="36"/>
      <c r="R44" s="36"/>
    </row>
    <row r="45" spans="1:18" ht="15">
      <c r="A45" s="10" t="s">
        <v>43</v>
      </c>
      <c r="B45" s="36"/>
      <c r="C45" s="36"/>
      <c r="D45" s="36"/>
      <c r="E45" s="36"/>
      <c r="F45" s="36"/>
      <c r="G45" s="37"/>
      <c r="H45" s="37"/>
      <c r="I45" s="36"/>
      <c r="J45" s="36"/>
      <c r="K45" s="32">
        <v>2333</v>
      </c>
      <c r="L45" s="32">
        <v>1457</v>
      </c>
      <c r="M45" s="32">
        <v>10927</v>
      </c>
      <c r="N45" s="36"/>
      <c r="O45" s="36"/>
      <c r="P45" s="36"/>
      <c r="Q45" s="36"/>
      <c r="R45" s="36"/>
    </row>
    <row r="46" spans="1:18" ht="15">
      <c r="A46" s="10" t="s">
        <v>44</v>
      </c>
      <c r="B46" s="36"/>
      <c r="C46" s="36"/>
      <c r="D46" s="36"/>
      <c r="E46" s="36"/>
      <c r="F46" s="36"/>
      <c r="G46" s="37"/>
      <c r="H46" s="37"/>
      <c r="I46" s="36"/>
      <c r="J46" s="36"/>
      <c r="K46" s="32">
        <v>681</v>
      </c>
      <c r="L46" s="32">
        <v>478</v>
      </c>
      <c r="M46" s="32">
        <v>1856</v>
      </c>
      <c r="N46" s="36"/>
      <c r="O46" s="36"/>
      <c r="P46" s="36"/>
      <c r="Q46" s="36"/>
      <c r="R46" s="36"/>
    </row>
    <row r="47" spans="1:18" ht="15">
      <c r="A47" s="10" t="s">
        <v>45</v>
      </c>
      <c r="B47" s="36"/>
      <c r="C47" s="36"/>
      <c r="D47" s="36"/>
      <c r="E47" s="36"/>
      <c r="F47" s="36"/>
      <c r="G47" s="37"/>
      <c r="H47" s="37"/>
      <c r="I47" s="36"/>
      <c r="J47" s="36"/>
      <c r="K47" s="34">
        <v>441</v>
      </c>
      <c r="L47" s="34">
        <v>433</v>
      </c>
      <c r="M47" s="34">
        <v>2381</v>
      </c>
      <c r="N47" s="36"/>
      <c r="O47" s="36"/>
      <c r="P47" s="36"/>
      <c r="Q47" s="36"/>
      <c r="R47" s="36"/>
    </row>
    <row r="48" spans="1:18" ht="15">
      <c r="A48" s="10" t="s">
        <v>46</v>
      </c>
      <c r="B48" s="32">
        <v>5637.1</v>
      </c>
      <c r="C48" s="32">
        <v>7495.4</v>
      </c>
      <c r="D48" s="32">
        <v>24278</v>
      </c>
      <c r="E48" s="32">
        <v>59341.9</v>
      </c>
      <c r="F48" s="32">
        <v>127841.4</v>
      </c>
      <c r="G48" s="32">
        <v>178380.6</v>
      </c>
      <c r="H48" s="32">
        <v>244614</v>
      </c>
      <c r="I48" s="36"/>
      <c r="J48" s="36"/>
      <c r="K48" s="32">
        <v>1182</v>
      </c>
      <c r="L48" s="32">
        <v>1095</v>
      </c>
      <c r="M48" s="32">
        <v>2263</v>
      </c>
      <c r="N48" s="32">
        <v>29101</v>
      </c>
      <c r="O48" s="32">
        <v>43059</v>
      </c>
      <c r="P48" s="34">
        <v>104748</v>
      </c>
      <c r="Q48" s="32">
        <v>143747</v>
      </c>
      <c r="R48" s="32">
        <v>66635</v>
      </c>
    </row>
    <row r="49" spans="1:18" ht="15">
      <c r="A49" s="10" t="s">
        <v>47</v>
      </c>
      <c r="B49" s="36"/>
      <c r="C49" s="36"/>
      <c r="D49" s="36"/>
      <c r="E49" s="36"/>
      <c r="F49" s="36"/>
      <c r="G49" s="37"/>
      <c r="H49" s="37"/>
      <c r="I49" s="36"/>
      <c r="J49" s="36"/>
      <c r="K49" s="32">
        <v>1121</v>
      </c>
      <c r="L49" s="32">
        <v>141</v>
      </c>
      <c r="M49" s="32">
        <v>17018</v>
      </c>
      <c r="N49" s="36"/>
      <c r="O49" s="36"/>
      <c r="P49" s="36"/>
      <c r="Q49" s="36"/>
      <c r="R49" s="36"/>
    </row>
    <row r="50" spans="1:18" ht="15">
      <c r="A50" s="10" t="s">
        <v>48</v>
      </c>
      <c r="B50" s="32">
        <v>14138.7</v>
      </c>
      <c r="C50" s="32">
        <v>31773.7</v>
      </c>
      <c r="D50" s="32">
        <v>114073.1</v>
      </c>
      <c r="E50" s="32">
        <v>242029.7</v>
      </c>
      <c r="F50" s="32">
        <v>416565.7</v>
      </c>
      <c r="G50" s="32">
        <v>767845.6</v>
      </c>
      <c r="H50" s="32">
        <v>960056.9</v>
      </c>
      <c r="I50" s="36"/>
      <c r="J50" s="36"/>
      <c r="K50" s="32">
        <v>1330</v>
      </c>
      <c r="L50" s="32">
        <v>2124</v>
      </c>
      <c r="M50" s="32">
        <v>23619</v>
      </c>
      <c r="N50" s="32">
        <v>146365</v>
      </c>
      <c r="O50" s="32">
        <v>176279</v>
      </c>
      <c r="P50" s="32">
        <v>86296</v>
      </c>
      <c r="Q50" s="32">
        <v>339671</v>
      </c>
      <c r="R50" s="32">
        <v>205637</v>
      </c>
    </row>
    <row r="83" ht="15">
      <c r="A83" s="10" t="s">
        <v>220</v>
      </c>
    </row>
    <row r="139" ht="15">
      <c r="A139" s="10" t="s">
        <v>220</v>
      </c>
    </row>
    <row r="168" spans="1:20" ht="15">
      <c r="A168" s="10" t="s">
        <v>220</v>
      </c>
      <c r="T168" s="10" t="s">
        <v>220</v>
      </c>
    </row>
    <row r="391" ht="15">
      <c r="A391" s="10" t="s">
        <v>220</v>
      </c>
    </row>
    <row r="419" ht="15">
      <c r="A419" s="10" t="s">
        <v>220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 НИУ ВШЭ</dc:creator>
  <cp:keywords/>
  <dc:description/>
  <cp:lastModifiedBy>Студент НИУ ВШЭ</cp:lastModifiedBy>
  <dcterms:created xsi:type="dcterms:W3CDTF">2015-03-05T12:50:02Z</dcterms:created>
  <dcterms:modified xsi:type="dcterms:W3CDTF">2015-11-05T10:27:49Z</dcterms:modified>
  <cp:category/>
  <cp:version/>
  <cp:contentType/>
  <cp:contentStatus/>
</cp:coreProperties>
</file>